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05" windowHeight="9270" activeTab="6"/>
  </bookViews>
  <sheets>
    <sheet name="웹젠" sheetId="1" r:id="rId1"/>
    <sheet name="대차대조표" sheetId="2" r:id="rId2"/>
    <sheet name="손익계산서" sheetId="3" r:id="rId3"/>
    <sheet name="매출원가" sheetId="4" r:id="rId4"/>
    <sheet name="뮤 사용자수치" sheetId="5" r:id="rId5"/>
    <sheet name="부문별 매출" sheetId="6" r:id="rId6"/>
    <sheet name="국가별 매출" sheetId="7" r:id="rId7"/>
  </sheets>
  <externalReferences>
    <externalReference r:id="rId10"/>
  </externalReferences>
  <definedNames>
    <definedName name="_xlnm.Print_Area" localSheetId="6">'국가별 매출'!$A$1:$I$53</definedName>
    <definedName name="_xlnm.Print_Area" localSheetId="1">'대차대조표'!$A$1:$E$94</definedName>
    <definedName name="_xlnm.Print_Area" localSheetId="4">'뮤 사용자수치'!$A$1:$L$25</definedName>
    <definedName name="_xlnm.Print_Area" localSheetId="5">'부문별 매출'!$A$2:$H$58</definedName>
  </definedNames>
  <calcPr fullCalcOnLoad="1"/>
</workbook>
</file>

<file path=xl/sharedStrings.xml><?xml version="1.0" encoding="utf-8"?>
<sst xmlns="http://schemas.openxmlformats.org/spreadsheetml/2006/main" count="544" uniqueCount="260">
  <si>
    <t>㈜ 웹  젠</t>
  </si>
  <si>
    <t>손익계산서</t>
  </si>
  <si>
    <t>대차대조표</t>
  </si>
  <si>
    <t>2001년 12월</t>
  </si>
  <si>
    <t>2002년 3월</t>
  </si>
  <si>
    <t>2002년 6월</t>
  </si>
  <si>
    <t>2002년 9월</t>
  </si>
  <si>
    <t>2002년 12월</t>
  </si>
  <si>
    <t>2003년 9월</t>
  </si>
  <si>
    <t>서버 수</t>
  </si>
  <si>
    <t>2003년 3월</t>
  </si>
  <si>
    <t xml:space="preserve">부문별 매출 </t>
  </si>
  <si>
    <t>2001년</t>
  </si>
  <si>
    <t>부 문</t>
  </si>
  <si>
    <t>1분기</t>
  </si>
  <si>
    <t>2분기</t>
  </si>
  <si>
    <t>3분기</t>
  </si>
  <si>
    <t>4분기</t>
  </si>
  <si>
    <t>합계</t>
  </si>
  <si>
    <t>개인</t>
  </si>
  <si>
    <t>PC방</t>
  </si>
  <si>
    <t>수출</t>
  </si>
  <si>
    <t>로열티</t>
  </si>
  <si>
    <t>합  계</t>
  </si>
  <si>
    <t>2002년</t>
  </si>
  <si>
    <t>상품</t>
  </si>
  <si>
    <t>2003년</t>
  </si>
  <si>
    <t>-</t>
  </si>
  <si>
    <t>한국</t>
  </si>
  <si>
    <t>2003년 6월</t>
  </si>
  <si>
    <t>가입 PC방</t>
  </si>
  <si>
    <t>개인계정</t>
  </si>
  <si>
    <t>대만</t>
  </si>
  <si>
    <t>-</t>
  </si>
  <si>
    <t>2002년 12월</t>
  </si>
  <si>
    <t>2003년 3월</t>
  </si>
  <si>
    <t>2003년 6월</t>
  </si>
  <si>
    <t>2003년 9월</t>
  </si>
  <si>
    <t>서버 수</t>
  </si>
  <si>
    <t>최고 동시접속자 수</t>
  </si>
  <si>
    <t>중국</t>
  </si>
  <si>
    <t>모바일</t>
  </si>
  <si>
    <t>국가별 매출</t>
  </si>
  <si>
    <t>㈜웹   젠</t>
  </si>
  <si>
    <t>국   가</t>
  </si>
  <si>
    <t>구분</t>
  </si>
  <si>
    <t>2002 1/4분기</t>
  </si>
  <si>
    <t>2002 2/4분기</t>
  </si>
  <si>
    <t>2002 3/4분기</t>
  </si>
  <si>
    <t>2002 4/4분기</t>
  </si>
  <si>
    <t>2003 1/4분기</t>
  </si>
  <si>
    <t>2003 2/4분기</t>
  </si>
  <si>
    <t>2003년 3/4분기</t>
  </si>
  <si>
    <t>한   국</t>
  </si>
  <si>
    <t>국내매출</t>
  </si>
  <si>
    <t>중   국</t>
  </si>
  <si>
    <t>라이센스료</t>
  </si>
  <si>
    <t>-</t>
  </si>
  <si>
    <t>러닝로열티</t>
  </si>
  <si>
    <t>대   만</t>
  </si>
  <si>
    <t>일   본</t>
  </si>
  <si>
    <t>태   국</t>
  </si>
  <si>
    <t>-</t>
  </si>
  <si>
    <t>2003년 12월</t>
  </si>
  <si>
    <t>2003년 12월</t>
  </si>
  <si>
    <t>2003년 4/4분기</t>
  </si>
  <si>
    <t>-</t>
  </si>
  <si>
    <t>-</t>
  </si>
  <si>
    <t>-</t>
  </si>
  <si>
    <t>-</t>
  </si>
  <si>
    <t>뮤 주요 영업지표</t>
  </si>
  <si>
    <t>(단위: 원)</t>
  </si>
  <si>
    <t>2003년 합계</t>
  </si>
  <si>
    <t>2004 1/4분기</t>
  </si>
  <si>
    <t>2004 2/4분기</t>
  </si>
  <si>
    <t>2004 3/4분기</t>
  </si>
  <si>
    <t>2004 4/4분기</t>
  </si>
  <si>
    <t>2004년 합계</t>
  </si>
  <si>
    <t>2002년 합계</t>
  </si>
  <si>
    <t>2004년 3월</t>
  </si>
  <si>
    <t>2004년 3월</t>
  </si>
  <si>
    <t>일본</t>
  </si>
  <si>
    <t>(2004년 3월 31일 현재)</t>
  </si>
  <si>
    <t>2004년</t>
  </si>
  <si>
    <t>(2004년 1월 1일 ~ 2004년 3월 31일)</t>
  </si>
  <si>
    <t>㈜ 웹 젠</t>
  </si>
  <si>
    <t>과        목</t>
  </si>
  <si>
    <t>2004년도(제5기 3월)</t>
  </si>
  <si>
    <t>2003년도(제4기)</t>
  </si>
  <si>
    <t>금액</t>
  </si>
  <si>
    <t>Ⅰ. 유동자산</t>
  </si>
  <si>
    <t xml:space="preserve"> (1) 당좌자산</t>
  </si>
  <si>
    <t xml:space="preserve">   1. 현금 및 현금등가물</t>
  </si>
  <si>
    <t xml:space="preserve">   2. 단기금융상품</t>
  </si>
  <si>
    <t xml:space="preserve">   3. 매출채권</t>
  </si>
  <si>
    <t xml:space="preserve">      대손충당금</t>
  </si>
  <si>
    <t xml:space="preserve">   4. 단기대여금</t>
  </si>
  <si>
    <t xml:space="preserve">   5. 미수수익</t>
  </si>
  <si>
    <t xml:space="preserve">   6. 미수금</t>
  </si>
  <si>
    <t xml:space="preserve">   7. 매도가능증권</t>
  </si>
  <si>
    <t xml:space="preserve">   8. 선급금</t>
  </si>
  <si>
    <t xml:space="preserve">   9. 선급법인세</t>
  </si>
  <si>
    <t xml:space="preserve">  10. 부가세대급금</t>
  </si>
  <si>
    <t xml:space="preserve">  11. 선급비용</t>
  </si>
  <si>
    <t xml:space="preserve">  12. 기타의 유동자산</t>
  </si>
  <si>
    <t xml:space="preserve"> (2) 재고자산</t>
  </si>
  <si>
    <t xml:space="preserve">   1. 상    품</t>
  </si>
  <si>
    <t>Ⅱ. 고정자산</t>
  </si>
  <si>
    <t xml:space="preserve"> (1) 투자자산</t>
  </si>
  <si>
    <t xml:space="preserve">   1. 장기금융상품</t>
  </si>
  <si>
    <t>-</t>
  </si>
  <si>
    <t xml:space="preserve">   2. 장기대여금</t>
  </si>
  <si>
    <t xml:space="preserve">   3. 지분법적용투자주식</t>
  </si>
  <si>
    <t xml:space="preserve">   4. 매도가능증권</t>
  </si>
  <si>
    <t xml:space="preserve">   5. 만기보유증권</t>
  </si>
  <si>
    <t xml:space="preserve">   6. 장기선급비용</t>
  </si>
  <si>
    <t xml:space="preserve">   7. 보증금</t>
  </si>
  <si>
    <t>임차보증금</t>
  </si>
  <si>
    <t>기타보증금</t>
  </si>
  <si>
    <t xml:space="preserve">  8. 전신전화가입권</t>
  </si>
  <si>
    <t xml:space="preserve">  9. 기타의 투자자산</t>
  </si>
  <si>
    <t xml:space="preserve"> (2)유형자산</t>
  </si>
  <si>
    <t xml:space="preserve">   1. 토지</t>
  </si>
  <si>
    <t xml:space="preserve">   2. 건물</t>
  </si>
  <si>
    <t xml:space="preserve">     (감가상각누계액)</t>
  </si>
  <si>
    <t xml:space="preserve">   3. 비품</t>
  </si>
  <si>
    <t xml:space="preserve">   4. 시설장치</t>
  </si>
  <si>
    <t xml:space="preserve">  (3)무형자산</t>
  </si>
  <si>
    <t xml:space="preserve">   1. 창업비 </t>
  </si>
  <si>
    <t xml:space="preserve">   2. 소프트웨어</t>
  </si>
  <si>
    <t xml:space="preserve">   3. 영업권</t>
  </si>
  <si>
    <t>자산총계</t>
  </si>
  <si>
    <t>Ⅰ. 유동부채</t>
  </si>
  <si>
    <t xml:space="preserve">   1.미지급금</t>
  </si>
  <si>
    <t xml:space="preserve">   2.미지급비용</t>
  </si>
  <si>
    <t xml:space="preserve">   3.미지급법인세</t>
  </si>
  <si>
    <t xml:space="preserve">   4.예수금</t>
  </si>
  <si>
    <t xml:space="preserve">   5.예수보증금</t>
  </si>
  <si>
    <t xml:space="preserve">   6.부가세예수금</t>
  </si>
  <si>
    <t xml:space="preserve">   7.선수금</t>
  </si>
  <si>
    <t xml:space="preserve">   8.선수수익</t>
  </si>
  <si>
    <t xml:space="preserve">   9.판매촉진충당금</t>
  </si>
  <si>
    <t>Ⅱ.고정부채</t>
  </si>
  <si>
    <t xml:space="preserve">   1.퇴직급여충당금</t>
  </si>
  <si>
    <t xml:space="preserve">   2.판매촉진충당금</t>
  </si>
  <si>
    <t xml:space="preserve">   3.이연법인세대</t>
  </si>
  <si>
    <t>자본</t>
  </si>
  <si>
    <t>Ⅰ.자본금</t>
  </si>
  <si>
    <t xml:space="preserve">   1.보통주자본금</t>
  </si>
  <si>
    <t>Ⅱ.자본잉여금</t>
  </si>
  <si>
    <t xml:space="preserve">   1.주식발행초과금</t>
  </si>
  <si>
    <t>Ⅲ.이익잉여금</t>
  </si>
  <si>
    <t xml:space="preserve">   1.기업합리화적립금</t>
  </si>
  <si>
    <t xml:space="preserve">   2.중소기업투자준비금</t>
  </si>
  <si>
    <t xml:space="preserve">   3.차기이월이익잉여금</t>
  </si>
  <si>
    <t xml:space="preserve">     (당기순이익)</t>
  </si>
  <si>
    <t>Ⅳ. 자본조정</t>
  </si>
  <si>
    <t xml:space="preserve">  1. 매도가능증권평가이익</t>
  </si>
  <si>
    <t xml:space="preserve">  2. 매도가능증권평가손실</t>
  </si>
  <si>
    <t xml:space="preserve">  3. 해외사업환산대</t>
  </si>
  <si>
    <t xml:space="preserve">  4. 주식매입선택권</t>
  </si>
  <si>
    <t xml:space="preserve">  5. 지분법적용투자주식평가손실</t>
  </si>
  <si>
    <t xml:space="preserve">  6. 지분법적용투자주식평가손익</t>
  </si>
  <si>
    <t>부채총계</t>
  </si>
  <si>
    <t>자본총계</t>
  </si>
  <si>
    <t>부채와 자본총계</t>
  </si>
  <si>
    <t>2004년도(1분기 누적)</t>
  </si>
  <si>
    <t>2003년도(4분기 누적)</t>
  </si>
  <si>
    <t>Ⅰ.매출액</t>
  </si>
  <si>
    <t>1. 인터넷매출</t>
  </si>
  <si>
    <t>2. 로열티매출</t>
  </si>
  <si>
    <t>3. 상품매출</t>
  </si>
  <si>
    <t>Ⅱ.매출원가</t>
  </si>
  <si>
    <t>1. 인터넷매출원가</t>
  </si>
  <si>
    <t>2. 상품매출원가</t>
  </si>
  <si>
    <t>Ⅳ.판매비와일반관리비</t>
  </si>
  <si>
    <t xml:space="preserve"> 1. 급여</t>
  </si>
  <si>
    <t xml:space="preserve"> 2. 퇴직급여</t>
  </si>
  <si>
    <t xml:space="preserve"> 3. 복리후생비</t>
  </si>
  <si>
    <t xml:space="preserve"> 4. 여비교통비</t>
  </si>
  <si>
    <t xml:space="preserve"> 5. 접대비</t>
  </si>
  <si>
    <t xml:space="preserve"> 6. 통신비</t>
  </si>
  <si>
    <t xml:space="preserve"> 7. 수도광열비</t>
  </si>
  <si>
    <t xml:space="preserve"> 8. 세금과공과</t>
  </si>
  <si>
    <t xml:space="preserve"> 9. 감가상각비</t>
  </si>
  <si>
    <t xml:space="preserve"> 10. 지급임차료</t>
  </si>
  <si>
    <t xml:space="preserve"> 11. 수선비</t>
  </si>
  <si>
    <t xml:space="preserve"> 12. 보험료</t>
  </si>
  <si>
    <t xml:space="preserve"> 13. 차량유지비</t>
  </si>
  <si>
    <t xml:space="preserve"> 14. 운반비</t>
  </si>
  <si>
    <t xml:space="preserve"> 15. 교육훈련비</t>
  </si>
  <si>
    <t xml:space="preserve"> 16. 도서인쇄비</t>
  </si>
  <si>
    <t xml:space="preserve"> 17. 사무용품비</t>
  </si>
  <si>
    <t xml:space="preserve"> 18. 소모품비</t>
  </si>
  <si>
    <t xml:space="preserve"> 19. 지급수수료</t>
  </si>
  <si>
    <t xml:space="preserve"> 20. 광고선전비</t>
  </si>
  <si>
    <t xml:space="preserve"> 21. 대손상각비</t>
  </si>
  <si>
    <t xml:space="preserve"> 22. 판매수수료</t>
  </si>
  <si>
    <t xml:space="preserve"> 23. 무형자산상각비</t>
  </si>
  <si>
    <t xml:space="preserve"> 24. 견본비</t>
  </si>
  <si>
    <t xml:space="preserve"> 25. 주식보상비용</t>
  </si>
  <si>
    <t>Ⅵ.영업외수익</t>
  </si>
  <si>
    <t xml:space="preserve"> 1. 이자수익</t>
  </si>
  <si>
    <t xml:space="preserve"> 2. 외환차익</t>
  </si>
  <si>
    <t xml:space="preserve"> 3. 수수료수익</t>
  </si>
  <si>
    <t xml:space="preserve"> 4. 외화환산이익</t>
  </si>
  <si>
    <t xml:space="preserve"> 5. 지분법평가이익</t>
  </si>
  <si>
    <t xml:space="preserve"> 6. 통화선도평가익</t>
  </si>
  <si>
    <t xml:space="preserve"> 7. 매도가능증권처분익</t>
  </si>
  <si>
    <t xml:space="preserve"> 8. 잡이익</t>
  </si>
  <si>
    <t>Ⅶ.영업외비용</t>
  </si>
  <si>
    <t xml:space="preserve"> 1. 유형자산폐기손실</t>
  </si>
  <si>
    <t xml:space="preserve"> 2. 기부금</t>
  </si>
  <si>
    <t xml:space="preserve"> 3. 외화환산손실</t>
  </si>
  <si>
    <t xml:space="preserve"> 4. 외환차손</t>
  </si>
  <si>
    <t xml:space="preserve"> 5. 법인세추납액</t>
  </si>
  <si>
    <t xml:space="preserve"> 6. 잡손실</t>
  </si>
  <si>
    <t>Ⅸ.특별이익</t>
  </si>
  <si>
    <t xml:space="preserve"> 1. 자산수증이익</t>
  </si>
  <si>
    <t>XII.법인세등</t>
  </si>
  <si>
    <t>1.원천세</t>
  </si>
  <si>
    <t>2.법인세(2003년 유효세율 15.9%)</t>
  </si>
  <si>
    <t>Ⅲ.매출총이익</t>
  </si>
  <si>
    <t>Ⅴ.영업이익</t>
  </si>
  <si>
    <t>Ⅷ.경상이익(손실)</t>
  </si>
  <si>
    <t>Ⅹ.특별손실</t>
  </si>
  <si>
    <t>XI.법인세비용차감전순이익</t>
  </si>
  <si>
    <t>XIII.당기순이익(손실)</t>
  </si>
  <si>
    <t>㈜ 웹 젠</t>
  </si>
  <si>
    <t>매출원가 명세서</t>
  </si>
  <si>
    <t>(2004년 1월 1일 ~ 2004년 3월 31일까지)</t>
  </si>
  <si>
    <t>구     분</t>
  </si>
  <si>
    <t>1Q, 2004</t>
  </si>
  <si>
    <t>복리후생비</t>
  </si>
  <si>
    <t>여비교통비</t>
  </si>
  <si>
    <t>통  신  비</t>
  </si>
  <si>
    <t>수도광열비</t>
  </si>
  <si>
    <t>감가상각비</t>
  </si>
  <si>
    <t>지급임차료</t>
  </si>
  <si>
    <t>소 모 품비</t>
  </si>
  <si>
    <t>지급수수료</t>
  </si>
  <si>
    <t>매출원가 계</t>
  </si>
  <si>
    <t>누 계</t>
  </si>
  <si>
    <t>직원 급여</t>
  </si>
  <si>
    <t>퇴직급여</t>
  </si>
  <si>
    <t>잡      급</t>
  </si>
  <si>
    <t>접대비</t>
  </si>
  <si>
    <t>운반비</t>
  </si>
  <si>
    <t>교육훈련비</t>
  </si>
  <si>
    <t>㈜ 웹 젠</t>
  </si>
  <si>
    <t>보험료</t>
  </si>
  <si>
    <t>차량유지비</t>
  </si>
  <si>
    <t>도서인쇄비</t>
  </si>
  <si>
    <t>㈜ 웹 젠</t>
  </si>
  <si>
    <t>기   타</t>
  </si>
  <si>
    <t>(제 5 기 : 2004년 3월 31일 현재)</t>
  </si>
  <si>
    <t>(단위: 원)</t>
  </si>
  <si>
    <t>75,513
(68,954)</t>
  </si>
  <si>
    <t>86,950
(81,624)</t>
  </si>
  <si>
    <t>최대 동시접속자 수
(평균 동시접속자 수)</t>
  </si>
</sst>
</file>

<file path=xl/styles.xml><?xml version="1.0" encoding="utf-8"?>
<styleSheet xmlns="http://schemas.openxmlformats.org/spreadsheetml/2006/main">
  <numFmts count="4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,"/>
    <numFmt numFmtId="177" formatCode="#,##0_);[Red]\(#,##0\)"/>
    <numFmt numFmtId="178" formatCode="#,##0_ "/>
    <numFmt numFmtId="179" formatCode="_ * #,##0_ ;_ * \-#,##0_ ;_ * &quot;-&quot;_ ;_ @_ "/>
    <numFmt numFmtId="180" formatCode="0.00000_);[Red]\(0.00000\)"/>
    <numFmt numFmtId="181" formatCode="0.000%"/>
    <numFmt numFmtId="182" formatCode="0.00_ "/>
    <numFmt numFmtId="183" formatCode="#,##0.0_ "/>
    <numFmt numFmtId="184" formatCode="#,##0.00_ "/>
    <numFmt numFmtId="185" formatCode="#,##0.000_ "/>
    <numFmt numFmtId="186" formatCode="#,##0.0000_ "/>
    <numFmt numFmtId="187" formatCode="0.000000000"/>
    <numFmt numFmtId="188" formatCode="0.0%"/>
    <numFmt numFmtId="189" formatCode="[$-412]yyyy&quot;년&quot;\ m&quot;월&quot;\ d&quot;일&quot;\ dddd"/>
    <numFmt numFmtId="190" formatCode="[$-412]AM/PM\ h:mm:ss"/>
    <numFmt numFmtId="191" formatCode="#,##0\ ;\(\-\)#,##0\ "/>
    <numFmt numFmtId="192" formatCode="#,##0_);\(#,##0\)"/>
    <numFmt numFmtId="193" formatCode="0.0000%"/>
    <numFmt numFmtId="194" formatCode="_-* #,##0.0_-;\-* #,##0.0_-;_-* &quot;-&quot;_-;_-@_-"/>
    <numFmt numFmtId="195" formatCode="_-* #,##0.00_-;\-* #,##0.00_-;_-* &quot;-&quot;_-;_-@_-"/>
    <numFmt numFmtId="196" formatCode="_-* #,##0.000_-;\-* #,##0.000_-;_-* &quot;-&quot;_-;_-@_-"/>
    <numFmt numFmtId="197" formatCode="_-* #,##0.0000_-;\-* #,##0.0000_-;_-* &quot;-&quot;_-;_-@_-"/>
    <numFmt numFmtId="198" formatCode="#,##0.0,"/>
    <numFmt numFmtId="199" formatCode="0.0_);\(0.0\)"/>
    <numFmt numFmtId="200" formatCode="_-* #,##0.000_-;\-* #,##0.000_-;_-* &quot;-&quot;?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_);[Red]\(0\)"/>
    <numFmt numFmtId="206" formatCode="0.0000_);[Red]\(0.0000\)"/>
    <numFmt numFmtId="207" formatCode="0.000_);[Red]\(0.000\)"/>
    <numFmt numFmtId="208" formatCode="0.00_);[Red]\(0.00\)"/>
    <numFmt numFmtId="209" formatCode="0.0_);[Red]\(0.0\)"/>
    <numFmt numFmtId="210" formatCode="#,##0,,"/>
  </numFmts>
  <fonts count="16">
    <font>
      <sz val="11"/>
      <name val="돋움"/>
      <family val="3"/>
    </font>
    <font>
      <sz val="10"/>
      <name val="굴림"/>
      <family val="3"/>
    </font>
    <font>
      <sz val="11"/>
      <name val="바탕체"/>
      <family val="1"/>
    </font>
    <font>
      <sz val="8"/>
      <name val="돋움"/>
      <family val="3"/>
    </font>
    <font>
      <sz val="8"/>
      <name val="바탕체"/>
      <family val="1"/>
    </font>
    <font>
      <b/>
      <sz val="10"/>
      <name val="굴림"/>
      <family val="3"/>
    </font>
    <font>
      <u val="single"/>
      <sz val="11"/>
      <color indexed="12"/>
      <name val="돋움"/>
      <family val="3"/>
    </font>
    <font>
      <b/>
      <u val="single"/>
      <sz val="12"/>
      <name val="굴림"/>
      <family val="3"/>
    </font>
    <font>
      <u val="single"/>
      <sz val="11"/>
      <color indexed="36"/>
      <name val="돋움"/>
      <family val="3"/>
    </font>
    <font>
      <sz val="11"/>
      <name val="굴림"/>
      <family val="3"/>
    </font>
    <font>
      <b/>
      <sz val="11"/>
      <name val="굴림"/>
      <family val="3"/>
    </font>
    <font>
      <sz val="10"/>
      <name val="돋움"/>
      <family val="3"/>
    </font>
    <font>
      <sz val="11"/>
      <name val="굴림체"/>
      <family val="3"/>
    </font>
    <font>
      <sz val="26"/>
      <color indexed="8"/>
      <name val="Helvetica"/>
      <family val="2"/>
    </font>
    <font>
      <sz val="10"/>
      <color indexed="10"/>
      <name val="굴림"/>
      <family val="3"/>
    </font>
    <font>
      <sz val="26"/>
      <color indexed="8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235">
    <xf numFmtId="0" fontId="0" fillId="2" borderId="0" xfId="0" applyAlignment="1">
      <alignment/>
    </xf>
    <xf numFmtId="41" fontId="1" fillId="0" borderId="0" xfId="17" applyFont="1" applyAlignment="1">
      <alignment vertical="center"/>
    </xf>
    <xf numFmtId="41" fontId="5" fillId="3" borderId="1" xfId="17" applyFont="1" applyFill="1" applyBorder="1" applyAlignment="1">
      <alignment horizontal="center" vertical="center"/>
    </xf>
    <xf numFmtId="41" fontId="9" fillId="0" borderId="0" xfId="17" applyFont="1" applyAlignment="1">
      <alignment vertical="center"/>
    </xf>
    <xf numFmtId="178" fontId="9" fillId="0" borderId="0" xfId="17" applyNumberFormat="1" applyFont="1" applyAlignment="1">
      <alignment vertical="center"/>
    </xf>
    <xf numFmtId="178" fontId="5" fillId="2" borderId="0" xfId="0" applyNumberFormat="1" applyFont="1" applyAlignment="1">
      <alignment horizontal="left"/>
    </xf>
    <xf numFmtId="178" fontId="1" fillId="0" borderId="0" xfId="17" applyNumberFormat="1" applyFont="1" applyAlignment="1">
      <alignment vertical="center"/>
    </xf>
    <xf numFmtId="41" fontId="1" fillId="0" borderId="0" xfId="17" applyFont="1" applyAlignment="1">
      <alignment horizontal="right" vertical="center"/>
    </xf>
    <xf numFmtId="41" fontId="5" fillId="0" borderId="2" xfId="17" applyFont="1" applyBorder="1" applyAlignment="1">
      <alignment horizontal="center" vertical="center"/>
    </xf>
    <xf numFmtId="178" fontId="5" fillId="0" borderId="3" xfId="17" applyNumberFormat="1" applyFont="1" applyBorder="1" applyAlignment="1">
      <alignment horizontal="center" vertical="center"/>
    </xf>
    <xf numFmtId="178" fontId="5" fillId="0" borderId="4" xfId="17" applyNumberFormat="1" applyFont="1" applyBorder="1" applyAlignment="1">
      <alignment horizontal="center" vertical="center"/>
    </xf>
    <xf numFmtId="41" fontId="1" fillId="0" borderId="5" xfId="17" applyFont="1" applyBorder="1" applyAlignment="1">
      <alignment vertical="center"/>
    </xf>
    <xf numFmtId="177" fontId="1" fillId="0" borderId="6" xfId="17" applyNumberFormat="1" applyFont="1" applyBorder="1" applyAlignment="1">
      <alignment vertical="center"/>
    </xf>
    <xf numFmtId="178" fontId="5" fillId="2" borderId="0" xfId="0" applyNumberFormat="1" applyFont="1" applyAlignment="1">
      <alignment horizontal="center"/>
    </xf>
    <xf numFmtId="177" fontId="1" fillId="0" borderId="7" xfId="17" applyNumberFormat="1" applyFont="1" applyBorder="1" applyAlignment="1">
      <alignment vertical="center"/>
    </xf>
    <xf numFmtId="0" fontId="1" fillId="2" borderId="0" xfId="0" applyFont="1" applyAlignment="1">
      <alignment/>
    </xf>
    <xf numFmtId="0" fontId="9" fillId="2" borderId="0" xfId="0" applyFont="1" applyAlignment="1">
      <alignment/>
    </xf>
    <xf numFmtId="0" fontId="5" fillId="2" borderId="0" xfId="0" applyFont="1" applyAlignment="1">
      <alignment/>
    </xf>
    <xf numFmtId="0" fontId="1" fillId="0" borderId="2" xfId="0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77" fontId="1" fillId="2" borderId="11" xfId="0" applyNumberFormat="1" applyFont="1" applyBorder="1" applyAlignment="1">
      <alignment/>
    </xf>
    <xf numFmtId="177" fontId="1" fillId="2" borderId="12" xfId="0" applyNumberFormat="1" applyFont="1" applyBorder="1" applyAlignment="1">
      <alignment/>
    </xf>
    <xf numFmtId="177" fontId="1" fillId="2" borderId="13" xfId="0" applyNumberFormat="1" applyFont="1" applyBorder="1" applyAlignment="1">
      <alignment/>
    </xf>
    <xf numFmtId="177" fontId="1" fillId="2" borderId="14" xfId="0" applyNumberFormat="1" applyFont="1" applyBorder="1" applyAlignment="1">
      <alignment/>
    </xf>
    <xf numFmtId="177" fontId="1" fillId="2" borderId="0" xfId="0" applyNumberFormat="1" applyFont="1" applyAlignment="1">
      <alignment/>
    </xf>
    <xf numFmtId="0" fontId="5" fillId="0" borderId="15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77" fontId="1" fillId="2" borderId="16" xfId="0" applyNumberFormat="1" applyFont="1" applyBorder="1" applyAlignment="1">
      <alignment/>
    </xf>
    <xf numFmtId="177" fontId="1" fillId="2" borderId="17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8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177" fontId="1" fillId="2" borderId="18" xfId="0" applyNumberFormat="1" applyFont="1" applyBorder="1" applyAlignment="1">
      <alignment/>
    </xf>
    <xf numFmtId="41" fontId="1" fillId="0" borderId="19" xfId="17" applyFont="1" applyBorder="1" applyAlignment="1">
      <alignment/>
    </xf>
    <xf numFmtId="0" fontId="5" fillId="0" borderId="0" xfId="0" applyFont="1" applyFill="1" applyAlignment="1">
      <alignment horizontal="left"/>
    </xf>
    <xf numFmtId="0" fontId="5" fillId="2" borderId="10" xfId="0" applyFont="1" applyBorder="1" applyAlignment="1">
      <alignment/>
    </xf>
    <xf numFmtId="177" fontId="1" fillId="2" borderId="20" xfId="0" applyNumberFormat="1" applyFont="1" applyBorder="1" applyAlignment="1">
      <alignment horizontal="right"/>
    </xf>
    <xf numFmtId="178" fontId="1" fillId="2" borderId="20" xfId="0" applyNumberFormat="1" applyFont="1" applyBorder="1" applyAlignment="1">
      <alignment horizontal="right"/>
    </xf>
    <xf numFmtId="178" fontId="1" fillId="2" borderId="11" xfId="0" applyNumberFormat="1" applyFont="1" applyBorder="1" applyAlignment="1">
      <alignment horizontal="right"/>
    </xf>
    <xf numFmtId="0" fontId="5" fillId="2" borderId="1" xfId="0" applyFont="1" applyBorder="1" applyAlignment="1">
      <alignment/>
    </xf>
    <xf numFmtId="177" fontId="1" fillId="2" borderId="21" xfId="0" applyNumberFormat="1" applyFont="1" applyBorder="1" applyAlignment="1">
      <alignment horizontal="right"/>
    </xf>
    <xf numFmtId="178" fontId="1" fillId="2" borderId="21" xfId="0" applyNumberFormat="1" applyFont="1" applyBorder="1" applyAlignment="1">
      <alignment horizontal="right"/>
    </xf>
    <xf numFmtId="178" fontId="1" fillId="2" borderId="16" xfId="0" applyNumberFormat="1" applyFont="1" applyBorder="1" applyAlignment="1">
      <alignment horizontal="right"/>
    </xf>
    <xf numFmtId="177" fontId="1" fillId="2" borderId="22" xfId="0" applyNumberFormat="1" applyFont="1" applyBorder="1" applyAlignment="1">
      <alignment/>
    </xf>
    <xf numFmtId="0" fontId="5" fillId="2" borderId="0" xfId="0" applyFont="1" applyBorder="1" applyAlignment="1">
      <alignment/>
    </xf>
    <xf numFmtId="177" fontId="1" fillId="2" borderId="0" xfId="0" applyNumberFormat="1" applyFont="1" applyBorder="1" applyAlignment="1">
      <alignment horizontal="right"/>
    </xf>
    <xf numFmtId="0" fontId="1" fillId="2" borderId="0" xfId="0" applyFont="1" applyBorder="1" applyAlignment="1">
      <alignment/>
    </xf>
    <xf numFmtId="41" fontId="1" fillId="2" borderId="0" xfId="0" applyNumberFormat="1" applyFont="1" applyAlignment="1">
      <alignment/>
    </xf>
    <xf numFmtId="43" fontId="1" fillId="2" borderId="0" xfId="0" applyNumberFormat="1" applyFont="1" applyAlignment="1">
      <alignment/>
    </xf>
    <xf numFmtId="178" fontId="7" fillId="2" borderId="0" xfId="0" applyNumberFormat="1" applyFont="1" applyAlignment="1">
      <alignment horizontal="center"/>
    </xf>
    <xf numFmtId="178" fontId="1" fillId="2" borderId="0" xfId="0" applyNumberFormat="1" applyFont="1" applyAlignment="1">
      <alignment/>
    </xf>
    <xf numFmtId="178" fontId="10" fillId="2" borderId="0" xfId="0" applyNumberFormat="1" applyFont="1" applyAlignment="1">
      <alignment horizontal="left"/>
    </xf>
    <xf numFmtId="178" fontId="5" fillId="2" borderId="2" xfId="0" applyNumberFormat="1" applyFont="1" applyBorder="1" applyAlignment="1">
      <alignment horizontal="center"/>
    </xf>
    <xf numFmtId="178" fontId="5" fillId="2" borderId="3" xfId="0" applyNumberFormat="1" applyFont="1" applyBorder="1" applyAlignment="1">
      <alignment horizontal="center"/>
    </xf>
    <xf numFmtId="178" fontId="5" fillId="2" borderId="4" xfId="0" applyNumberFormat="1" applyFont="1" applyBorder="1" applyAlignment="1">
      <alignment horizontal="center"/>
    </xf>
    <xf numFmtId="178" fontId="5" fillId="2" borderId="23" xfId="0" applyNumberFormat="1" applyFont="1" applyBorder="1" applyAlignment="1">
      <alignment horizontal="center"/>
    </xf>
    <xf numFmtId="178" fontId="1" fillId="2" borderId="24" xfId="0" applyNumberFormat="1" applyFont="1" applyBorder="1" applyAlignment="1">
      <alignment/>
    </xf>
    <xf numFmtId="178" fontId="1" fillId="2" borderId="25" xfId="0" applyNumberFormat="1" applyFont="1" applyBorder="1" applyAlignment="1">
      <alignment/>
    </xf>
    <xf numFmtId="178" fontId="5" fillId="2" borderId="15" xfId="0" applyNumberFormat="1" applyFont="1" applyBorder="1" applyAlignment="1">
      <alignment horizontal="center"/>
    </xf>
    <xf numFmtId="178" fontId="1" fillId="2" borderId="13" xfId="0" applyNumberFormat="1" applyFont="1" applyBorder="1" applyAlignment="1">
      <alignment/>
    </xf>
    <xf numFmtId="178" fontId="1" fillId="2" borderId="26" xfId="0" applyNumberFormat="1" applyFont="1" applyBorder="1" applyAlignment="1">
      <alignment/>
    </xf>
    <xf numFmtId="178" fontId="5" fillId="3" borderId="1" xfId="0" applyNumberFormat="1" applyFont="1" applyFill="1" applyBorder="1" applyAlignment="1">
      <alignment horizontal="center"/>
    </xf>
    <xf numFmtId="178" fontId="1" fillId="3" borderId="16" xfId="0" applyNumberFormat="1" applyFont="1" applyFill="1" applyBorder="1" applyAlignment="1">
      <alignment/>
    </xf>
    <xf numFmtId="178" fontId="1" fillId="3" borderId="27" xfId="0" applyNumberFormat="1" applyFont="1" applyFill="1" applyBorder="1" applyAlignment="1">
      <alignment/>
    </xf>
    <xf numFmtId="178" fontId="1" fillId="2" borderId="18" xfId="0" applyNumberFormat="1" applyFont="1" applyBorder="1" applyAlignment="1">
      <alignment/>
    </xf>
    <xf numFmtId="180" fontId="1" fillId="2" borderId="0" xfId="0" applyNumberFormat="1" applyFont="1" applyAlignment="1">
      <alignment/>
    </xf>
    <xf numFmtId="177" fontId="11" fillId="0" borderId="28" xfId="17" applyNumberFormat="1" applyFont="1" applyBorder="1" applyAlignment="1">
      <alignment vertical="center"/>
    </xf>
    <xf numFmtId="178" fontId="5" fillId="2" borderId="29" xfId="0" applyNumberFormat="1" applyFont="1" applyBorder="1" applyAlignment="1">
      <alignment horizontal="center"/>
    </xf>
    <xf numFmtId="178" fontId="1" fillId="2" borderId="30" xfId="0" applyNumberFormat="1" applyFont="1" applyBorder="1" applyAlignment="1">
      <alignment/>
    </xf>
    <xf numFmtId="177" fontId="11" fillId="0" borderId="0" xfId="17" applyNumberFormat="1" applyFont="1" applyBorder="1" applyAlignment="1">
      <alignment vertical="center"/>
    </xf>
    <xf numFmtId="177" fontId="1" fillId="2" borderId="24" xfId="0" applyNumberFormat="1" applyFont="1" applyBorder="1" applyAlignment="1">
      <alignment/>
    </xf>
    <xf numFmtId="177" fontId="1" fillId="2" borderId="26" xfId="0" applyNumberFormat="1" applyFont="1" applyBorder="1" applyAlignment="1">
      <alignment/>
    </xf>
    <xf numFmtId="178" fontId="1" fillId="2" borderId="0" xfId="0" applyNumberFormat="1" applyFont="1" applyAlignment="1">
      <alignment horizontal="right"/>
    </xf>
    <xf numFmtId="178" fontId="5" fillId="2" borderId="31" xfId="0" applyNumberFormat="1" applyFont="1" applyBorder="1" applyAlignment="1">
      <alignment horizontal="center"/>
    </xf>
    <xf numFmtId="178" fontId="5" fillId="2" borderId="31" xfId="0" applyNumberFormat="1" applyFont="1" applyBorder="1" applyAlignment="1" quotePrefix="1">
      <alignment horizontal="center"/>
    </xf>
    <xf numFmtId="178" fontId="5" fillId="2" borderId="3" xfId="0" applyNumberFormat="1" applyFont="1" applyBorder="1" applyAlignment="1" quotePrefix="1">
      <alignment horizontal="center"/>
    </xf>
    <xf numFmtId="178" fontId="5" fillId="2" borderId="8" xfId="0" applyNumberFormat="1" applyFont="1" applyBorder="1" applyAlignment="1">
      <alignment horizontal="center"/>
    </xf>
    <xf numFmtId="178" fontId="5" fillId="2" borderId="0" xfId="0" applyNumberFormat="1" applyFont="1" applyBorder="1" applyAlignment="1">
      <alignment horizontal="center"/>
    </xf>
    <xf numFmtId="178" fontId="1" fillId="2" borderId="24" xfId="0" applyNumberFormat="1" applyFont="1" applyBorder="1" applyAlignment="1">
      <alignment horizontal="right"/>
    </xf>
    <xf numFmtId="178" fontId="1" fillId="2" borderId="32" xfId="0" applyNumberFormat="1" applyFont="1" applyBorder="1" applyAlignment="1">
      <alignment horizontal="right"/>
    </xf>
    <xf numFmtId="178" fontId="1" fillId="2" borderId="0" xfId="0" applyNumberFormat="1" applyFont="1" applyBorder="1" applyAlignment="1">
      <alignment/>
    </xf>
    <xf numFmtId="41" fontId="12" fillId="2" borderId="0" xfId="0" applyNumberFormat="1" applyFont="1" applyFill="1" applyBorder="1" applyAlignment="1">
      <alignment vertical="center"/>
    </xf>
    <xf numFmtId="181" fontId="1" fillId="2" borderId="0" xfId="0" applyNumberFormat="1" applyFont="1" applyAlignment="1">
      <alignment/>
    </xf>
    <xf numFmtId="178" fontId="1" fillId="2" borderId="13" xfId="0" applyNumberFormat="1" applyFont="1" applyBorder="1" applyAlignment="1">
      <alignment horizontal="center" vertical="center"/>
    </xf>
    <xf numFmtId="178" fontId="1" fillId="2" borderId="24" xfId="0" applyNumberFormat="1" applyFont="1" applyBorder="1" applyAlignment="1">
      <alignment horizontal="right" vertical="center"/>
    </xf>
    <xf numFmtId="178" fontId="1" fillId="2" borderId="13" xfId="0" applyNumberFormat="1" applyFont="1" applyBorder="1" applyAlignment="1">
      <alignment horizontal="right" vertical="center"/>
    </xf>
    <xf numFmtId="178" fontId="1" fillId="2" borderId="13" xfId="0" applyNumberFormat="1" applyFont="1" applyBorder="1" applyAlignment="1">
      <alignment horizontal="right"/>
    </xf>
    <xf numFmtId="41" fontId="1" fillId="0" borderId="13" xfId="17" applyFont="1" applyBorder="1" applyAlignment="1">
      <alignment horizontal="right"/>
    </xf>
    <xf numFmtId="41" fontId="1" fillId="0" borderId="32" xfId="17" applyFont="1" applyBorder="1" applyAlignment="1">
      <alignment horizontal="right"/>
    </xf>
    <xf numFmtId="178" fontId="1" fillId="3" borderId="16" xfId="0" applyNumberFormat="1" applyFont="1" applyFill="1" applyBorder="1" applyAlignment="1">
      <alignment horizontal="right"/>
    </xf>
    <xf numFmtId="178" fontId="1" fillId="2" borderId="26" xfId="0" applyNumberFormat="1" applyFont="1" applyBorder="1" applyAlignment="1">
      <alignment horizontal="right"/>
    </xf>
    <xf numFmtId="178" fontId="1" fillId="2" borderId="6" xfId="0" applyNumberFormat="1" applyFont="1" applyBorder="1" applyAlignment="1">
      <alignment horizontal="right"/>
    </xf>
    <xf numFmtId="178" fontId="1" fillId="2" borderId="30" xfId="0" applyNumberFormat="1" applyFont="1" applyBorder="1" applyAlignment="1">
      <alignment horizontal="right"/>
    </xf>
    <xf numFmtId="177" fontId="1" fillId="2" borderId="13" xfId="0" applyNumberFormat="1" applyFont="1" applyBorder="1" applyAlignment="1">
      <alignment horizontal="right"/>
    </xf>
    <xf numFmtId="177" fontId="1" fillId="2" borderId="26" xfId="0" applyNumberFormat="1" applyFont="1" applyBorder="1" applyAlignment="1">
      <alignment horizontal="right"/>
    </xf>
    <xf numFmtId="177" fontId="1" fillId="2" borderId="30" xfId="0" applyNumberFormat="1" applyFont="1" applyBorder="1" applyAlignment="1">
      <alignment horizontal="right"/>
    </xf>
    <xf numFmtId="177" fontId="1" fillId="3" borderId="16" xfId="0" applyNumberFormat="1" applyFont="1" applyFill="1" applyBorder="1" applyAlignment="1">
      <alignment horizontal="right"/>
    </xf>
    <xf numFmtId="177" fontId="1" fillId="3" borderId="27" xfId="0" applyNumberFormat="1" applyFont="1" applyFill="1" applyBorder="1" applyAlignment="1">
      <alignment horizontal="right"/>
    </xf>
    <xf numFmtId="177" fontId="1" fillId="2" borderId="33" xfId="0" applyNumberFormat="1" applyFont="1" applyBorder="1" applyAlignment="1">
      <alignment vertical="center"/>
    </xf>
    <xf numFmtId="41" fontId="1" fillId="0" borderId="0" xfId="17" applyFont="1" applyAlignment="1">
      <alignment/>
    </xf>
    <xf numFmtId="10" fontId="1" fillId="0" borderId="0" xfId="15" applyNumberFormat="1" applyFont="1" applyAlignment="1">
      <alignment/>
    </xf>
    <xf numFmtId="178" fontId="1" fillId="0" borderId="24" xfId="0" applyNumberFormat="1" applyFont="1" applyFill="1" applyBorder="1" applyAlignment="1">
      <alignment/>
    </xf>
    <xf numFmtId="178" fontId="1" fillId="0" borderId="13" xfId="0" applyNumberFormat="1" applyFont="1" applyFill="1" applyBorder="1" applyAlignment="1">
      <alignment/>
    </xf>
    <xf numFmtId="178" fontId="1" fillId="0" borderId="13" xfId="0" applyNumberFormat="1" applyFont="1" applyFill="1" applyBorder="1" applyAlignment="1">
      <alignment horizontal="right"/>
    </xf>
    <xf numFmtId="0" fontId="1" fillId="0" borderId="34" xfId="0" applyFont="1" applyFill="1" applyBorder="1" applyAlignment="1">
      <alignment/>
    </xf>
    <xf numFmtId="0" fontId="5" fillId="0" borderId="35" xfId="0" applyFont="1" applyFill="1" applyBorder="1" applyAlignment="1">
      <alignment horizontal="right"/>
    </xf>
    <xf numFmtId="0" fontId="5" fillId="0" borderId="36" xfId="0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8" xfId="0" applyFont="1" applyFill="1" applyBorder="1" applyAlignment="1">
      <alignment/>
    </xf>
    <xf numFmtId="41" fontId="1" fillId="0" borderId="39" xfId="17" applyFont="1" applyBorder="1" applyAlignment="1">
      <alignment/>
    </xf>
    <xf numFmtId="0" fontId="5" fillId="0" borderId="40" xfId="0" applyFont="1" applyFill="1" applyBorder="1" applyAlignment="1">
      <alignment/>
    </xf>
    <xf numFmtId="177" fontId="1" fillId="0" borderId="11" xfId="0" applyNumberFormat="1" applyFont="1" applyFill="1" applyBorder="1" applyAlignment="1">
      <alignment horizontal="right"/>
    </xf>
    <xf numFmtId="177" fontId="1" fillId="0" borderId="19" xfId="0" applyNumberFormat="1" applyFont="1" applyFill="1" applyBorder="1" applyAlignment="1">
      <alignment horizontal="right"/>
    </xf>
    <xf numFmtId="177" fontId="1" fillId="0" borderId="11" xfId="15" applyNumberFormat="1" applyFont="1" applyFill="1" applyBorder="1" applyAlignment="1">
      <alignment horizontal="right"/>
    </xf>
    <xf numFmtId="177" fontId="1" fillId="0" borderId="19" xfId="15" applyNumberFormat="1" applyFont="1" applyFill="1" applyBorder="1" applyAlignment="1">
      <alignment horizontal="right"/>
    </xf>
    <xf numFmtId="178" fontId="1" fillId="0" borderId="11" xfId="0" applyNumberFormat="1" applyFont="1" applyFill="1" applyBorder="1" applyAlignment="1">
      <alignment horizontal="right"/>
    </xf>
    <xf numFmtId="178" fontId="1" fillId="0" borderId="19" xfId="0" applyNumberFormat="1" applyFont="1" applyFill="1" applyBorder="1" applyAlignment="1">
      <alignment horizontal="right"/>
    </xf>
    <xf numFmtId="179" fontId="1" fillId="0" borderId="19" xfId="18" applyFont="1" applyFill="1" applyBorder="1" applyAlignment="1">
      <alignment vertical="center"/>
    </xf>
    <xf numFmtId="177" fontId="1" fillId="0" borderId="19" xfId="17" applyNumberFormat="1" applyFont="1" applyFill="1" applyBorder="1" applyAlignment="1">
      <alignment vertic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178" fontId="1" fillId="2" borderId="10" xfId="0" applyNumberFormat="1" applyFont="1" applyBorder="1" applyAlignment="1">
      <alignment horizontal="center"/>
    </xf>
    <xf numFmtId="178" fontId="1" fillId="2" borderId="43" xfId="0" applyNumberFormat="1" applyFont="1" applyBorder="1" applyAlignment="1">
      <alignment horizontal="center"/>
    </xf>
    <xf numFmtId="178" fontId="1" fillId="2" borderId="43" xfId="0" applyNumberFormat="1" applyFont="1" applyBorder="1" applyAlignment="1">
      <alignment horizontal="right"/>
    </xf>
    <xf numFmtId="178" fontId="1" fillId="2" borderId="16" xfId="0" applyNumberFormat="1" applyFont="1" applyBorder="1" applyAlignment="1">
      <alignment horizontal="center" vertical="center"/>
    </xf>
    <xf numFmtId="178" fontId="1" fillId="2" borderId="16" xfId="0" applyNumberFormat="1" applyFont="1" applyBorder="1" applyAlignment="1">
      <alignment horizontal="right" vertical="center"/>
    </xf>
    <xf numFmtId="176" fontId="5" fillId="3" borderId="44" xfId="22" applyNumberFormat="1" applyFont="1" applyFill="1" applyBorder="1" applyAlignment="1">
      <alignment horizontal="center" vertical="center"/>
      <protection/>
    </xf>
    <xf numFmtId="0" fontId="9" fillId="2" borderId="0" xfId="0" applyFont="1" applyAlignment="1">
      <alignment horizontal="center"/>
    </xf>
    <xf numFmtId="178" fontId="1" fillId="2" borderId="0" xfId="0" applyNumberFormat="1" applyFont="1" applyBorder="1" applyAlignment="1">
      <alignment horizontal="center" vertical="center"/>
    </xf>
    <xf numFmtId="178" fontId="1" fillId="2" borderId="0" xfId="0" applyNumberFormat="1" applyFont="1" applyBorder="1" applyAlignment="1">
      <alignment horizontal="right" vertical="center"/>
    </xf>
    <xf numFmtId="178" fontId="1" fillId="2" borderId="0" xfId="0" applyNumberFormat="1" applyFont="1" applyBorder="1" applyAlignment="1">
      <alignment horizontal="right"/>
    </xf>
    <xf numFmtId="41" fontId="1" fillId="0" borderId="0" xfId="17" applyFont="1" applyBorder="1" applyAlignment="1">
      <alignment horizontal="right"/>
    </xf>
    <xf numFmtId="178" fontId="7" fillId="2" borderId="0" xfId="0" applyNumberFormat="1" applyFont="1" applyAlignment="1">
      <alignment/>
    </xf>
    <xf numFmtId="178" fontId="5" fillId="2" borderId="0" xfId="0" applyNumberFormat="1" applyFont="1" applyAlignment="1">
      <alignment/>
    </xf>
    <xf numFmtId="178" fontId="5" fillId="2" borderId="0" xfId="0" applyNumberFormat="1" applyFont="1" applyFill="1" applyBorder="1" applyAlignment="1">
      <alignment horizontal="center"/>
    </xf>
    <xf numFmtId="177" fontId="1" fillId="2" borderId="0" xfId="0" applyNumberFormat="1" applyFont="1" applyFill="1" applyBorder="1" applyAlignment="1">
      <alignment horizontal="right"/>
    </xf>
    <xf numFmtId="178" fontId="1" fillId="2" borderId="0" xfId="0" applyNumberFormat="1" applyFont="1" applyFill="1" applyBorder="1" applyAlignment="1">
      <alignment horizontal="right"/>
    </xf>
    <xf numFmtId="178" fontId="1" fillId="2" borderId="0" xfId="0" applyNumberFormat="1" applyFont="1" applyFill="1" applyBorder="1" applyAlignment="1">
      <alignment/>
    </xf>
    <xf numFmtId="41" fontId="1" fillId="2" borderId="18" xfId="17" applyFont="1" applyBorder="1" applyAlignment="1">
      <alignment horizontal="right"/>
    </xf>
    <xf numFmtId="41" fontId="1" fillId="2" borderId="25" xfId="17" applyFont="1" applyBorder="1" applyAlignment="1">
      <alignment horizontal="right"/>
    </xf>
    <xf numFmtId="192" fontId="1" fillId="0" borderId="24" xfId="23" applyNumberFormat="1" applyFont="1" applyBorder="1" applyAlignment="1">
      <alignment horizontal="center" vertical="center"/>
      <protection/>
    </xf>
    <xf numFmtId="41" fontId="1" fillId="0" borderId="24" xfId="17" applyFont="1" applyBorder="1" applyAlignment="1">
      <alignment horizontal="center" vertical="center"/>
    </xf>
    <xf numFmtId="192" fontId="1" fillId="2" borderId="6" xfId="23" applyNumberFormat="1" applyFont="1" applyFill="1" applyBorder="1" applyAlignment="1">
      <alignment horizontal="left" vertical="center" shrinkToFit="1"/>
      <protection/>
    </xf>
    <xf numFmtId="192" fontId="1" fillId="2" borderId="6" xfId="23" applyNumberFormat="1" applyFont="1" applyFill="1" applyBorder="1" applyAlignment="1">
      <alignment horizontal="center" vertical="center" shrinkToFit="1"/>
      <protection/>
    </xf>
    <xf numFmtId="192" fontId="1" fillId="2" borderId="6" xfId="23" applyNumberFormat="1" applyFont="1" applyFill="1" applyBorder="1" applyAlignment="1">
      <alignment vertical="center" shrinkToFit="1"/>
      <protection/>
    </xf>
    <xf numFmtId="192" fontId="5" fillId="2" borderId="6" xfId="23" applyNumberFormat="1" applyFont="1" applyFill="1" applyBorder="1" applyAlignment="1">
      <alignment vertical="center" shrinkToFit="1"/>
      <protection/>
    </xf>
    <xf numFmtId="176" fontId="7" fillId="2" borderId="0" xfId="22" applyNumberFormat="1" applyFont="1" applyFill="1" applyAlignment="1">
      <alignment vertical="center"/>
      <protection/>
    </xf>
    <xf numFmtId="176" fontId="5" fillId="2" borderId="0" xfId="22" applyNumberFormat="1" applyFont="1" applyFill="1" applyAlignment="1">
      <alignment vertical="center"/>
      <protection/>
    </xf>
    <xf numFmtId="178" fontId="5" fillId="2" borderId="0" xfId="25" applyNumberFormat="1" applyFont="1" applyFill="1" applyAlignment="1">
      <alignment horizontal="center"/>
      <protection/>
    </xf>
    <xf numFmtId="178" fontId="5" fillId="2" borderId="0" xfId="25" applyNumberFormat="1" applyFont="1" applyFill="1" applyAlignment="1">
      <alignment/>
      <protection/>
    </xf>
    <xf numFmtId="41" fontId="5" fillId="2" borderId="30" xfId="17" applyFont="1" applyFill="1" applyBorder="1" applyAlignment="1">
      <alignment horizontal="left" vertical="center" shrinkToFit="1"/>
    </xf>
    <xf numFmtId="41" fontId="1" fillId="2" borderId="6" xfId="17" applyFont="1" applyFill="1" applyBorder="1" applyAlignment="1">
      <alignment horizontal="left" vertical="center" shrinkToFit="1"/>
    </xf>
    <xf numFmtId="0" fontId="1" fillId="2" borderId="0" xfId="0" applyFont="1" applyFill="1" applyAlignment="1">
      <alignment/>
    </xf>
    <xf numFmtId="41" fontId="1" fillId="2" borderId="24" xfId="17" applyFont="1" applyFill="1" applyBorder="1" applyAlignment="1">
      <alignment horizontal="center" vertical="center" shrinkToFit="1"/>
    </xf>
    <xf numFmtId="41" fontId="1" fillId="2" borderId="32" xfId="17" applyFont="1" applyFill="1" applyBorder="1" applyAlignment="1">
      <alignment horizontal="center" vertical="center" shrinkToFit="1"/>
    </xf>
    <xf numFmtId="41" fontId="1" fillId="2" borderId="45" xfId="17" applyFont="1" applyFill="1" applyBorder="1" applyAlignment="1">
      <alignment horizontal="center" vertical="center" shrinkToFit="1"/>
    </xf>
    <xf numFmtId="41" fontId="1" fillId="2" borderId="13" xfId="17" applyFont="1" applyFill="1" applyBorder="1" applyAlignment="1">
      <alignment horizontal="center" vertical="center" shrinkToFit="1"/>
    </xf>
    <xf numFmtId="177" fontId="1" fillId="2" borderId="46" xfId="17" applyNumberFormat="1" applyFont="1" applyFill="1" applyBorder="1" applyAlignment="1">
      <alignment horizontal="right" vertical="center" shrinkToFit="1"/>
    </xf>
    <xf numFmtId="177" fontId="1" fillId="2" borderId="30" xfId="17" applyNumberFormat="1" applyFont="1" applyFill="1" applyBorder="1" applyAlignment="1">
      <alignment horizontal="right" vertical="center" shrinkToFit="1"/>
    </xf>
    <xf numFmtId="177" fontId="1" fillId="2" borderId="6" xfId="17" applyNumberFormat="1" applyFont="1" applyFill="1" applyBorder="1" applyAlignment="1">
      <alignment horizontal="right" vertical="center" shrinkToFit="1"/>
    </xf>
    <xf numFmtId="177" fontId="1" fillId="2" borderId="24" xfId="17" applyNumberFormat="1" applyFont="1" applyFill="1" applyBorder="1" applyAlignment="1">
      <alignment horizontal="right" vertical="center" shrinkToFit="1"/>
    </xf>
    <xf numFmtId="177" fontId="1" fillId="2" borderId="47" xfId="0" applyNumberFormat="1" applyFont="1" applyFill="1" applyBorder="1" applyAlignment="1">
      <alignment horizontal="right"/>
    </xf>
    <xf numFmtId="177" fontId="1" fillId="2" borderId="30" xfId="0" applyNumberFormat="1" applyFont="1" applyFill="1" applyBorder="1" applyAlignment="1">
      <alignment horizontal="right"/>
    </xf>
    <xf numFmtId="177" fontId="5" fillId="2" borderId="48" xfId="17" applyNumberFormat="1" applyFont="1" applyFill="1" applyBorder="1" applyAlignment="1">
      <alignment horizontal="right" vertical="center" shrinkToFit="1"/>
    </xf>
    <xf numFmtId="177" fontId="1" fillId="2" borderId="49" xfId="0" applyNumberFormat="1" applyFont="1" applyFill="1" applyBorder="1" applyAlignment="1">
      <alignment horizontal="right"/>
    </xf>
    <xf numFmtId="177" fontId="1" fillId="2" borderId="6" xfId="0" applyNumberFormat="1" applyFont="1" applyFill="1" applyBorder="1" applyAlignment="1">
      <alignment horizontal="right"/>
    </xf>
    <xf numFmtId="177" fontId="5" fillId="2" borderId="46" xfId="17" applyNumberFormat="1" applyFont="1" applyFill="1" applyBorder="1" applyAlignment="1">
      <alignment horizontal="right" vertical="center" shrinkToFit="1"/>
    </xf>
    <xf numFmtId="177" fontId="1" fillId="2" borderId="32" xfId="0" applyNumberFormat="1" applyFont="1" applyFill="1" applyBorder="1" applyAlignment="1">
      <alignment horizontal="right"/>
    </xf>
    <xf numFmtId="177" fontId="1" fillId="2" borderId="24" xfId="0" applyNumberFormat="1" applyFont="1" applyFill="1" applyBorder="1" applyAlignment="1">
      <alignment horizontal="right"/>
    </xf>
    <xf numFmtId="41" fontId="1" fillId="2" borderId="24" xfId="17" applyFont="1" applyFill="1" applyBorder="1" applyAlignment="1">
      <alignment horizontal="left" vertical="center" shrinkToFit="1"/>
    </xf>
    <xf numFmtId="177" fontId="1" fillId="2" borderId="45" xfId="17" applyNumberFormat="1" applyFont="1" applyFill="1" applyBorder="1" applyAlignment="1">
      <alignment horizontal="right" vertical="center" shrinkToFit="1"/>
    </xf>
    <xf numFmtId="177" fontId="1" fillId="2" borderId="50" xfId="0" applyNumberFormat="1" applyFont="1" applyFill="1" applyBorder="1" applyAlignment="1">
      <alignment horizontal="right"/>
    </xf>
    <xf numFmtId="177" fontId="1" fillId="2" borderId="13" xfId="0" applyNumberFormat="1" applyFont="1" applyFill="1" applyBorder="1" applyAlignment="1">
      <alignment horizontal="right"/>
    </xf>
    <xf numFmtId="177" fontId="5" fillId="2" borderId="44" xfId="17" applyNumberFormat="1" applyFont="1" applyFill="1" applyBorder="1" applyAlignment="1">
      <alignment horizontal="right" vertical="center" shrinkToFit="1"/>
    </xf>
    <xf numFmtId="177" fontId="1" fillId="2" borderId="13" xfId="17" applyNumberFormat="1" applyFont="1" applyFill="1" applyBorder="1" applyAlignment="1">
      <alignment horizontal="right" vertical="center" shrinkToFit="1"/>
    </xf>
    <xf numFmtId="41" fontId="5" fillId="3" borderId="30" xfId="17" applyFont="1" applyFill="1" applyBorder="1" applyAlignment="1">
      <alignment horizontal="left" vertical="center" shrinkToFit="1"/>
    </xf>
    <xf numFmtId="41" fontId="5" fillId="3" borderId="13" xfId="17" applyFont="1" applyFill="1" applyBorder="1" applyAlignment="1">
      <alignment horizontal="left" vertical="center" shrinkToFit="1"/>
    </xf>
    <xf numFmtId="177" fontId="5" fillId="3" borderId="44" xfId="22" applyNumberFormat="1" applyFont="1" applyFill="1" applyBorder="1" applyAlignment="1">
      <alignment horizontal="center" vertical="center"/>
      <protection/>
    </xf>
    <xf numFmtId="177" fontId="5" fillId="3" borderId="44" xfId="22" applyNumberFormat="1" applyFont="1" applyFill="1" applyBorder="1" applyAlignment="1">
      <alignment horizontal="right" vertical="center"/>
      <protection/>
    </xf>
    <xf numFmtId="177" fontId="1" fillId="2" borderId="6" xfId="23" applyNumberFormat="1" applyFont="1" applyFill="1" applyBorder="1" applyAlignment="1">
      <alignment horizontal="right" vertical="center" shrinkToFit="1"/>
      <protection/>
    </xf>
    <xf numFmtId="177" fontId="14" fillId="2" borderId="6" xfId="17" applyNumberFormat="1" applyFont="1" applyFill="1" applyBorder="1" applyAlignment="1">
      <alignment horizontal="right" vertical="center" shrinkToFit="1"/>
    </xf>
    <xf numFmtId="177" fontId="5" fillId="2" borderId="6" xfId="23" applyNumberFormat="1" applyFont="1" applyFill="1" applyBorder="1" applyAlignment="1">
      <alignment horizontal="right" vertical="center" shrinkToFit="1"/>
      <protection/>
    </xf>
    <xf numFmtId="0" fontId="9" fillId="0" borderId="0" xfId="24" applyFont="1" applyAlignment="1">
      <alignment vertical="center"/>
      <protection/>
    </xf>
    <xf numFmtId="177" fontId="1" fillId="0" borderId="36" xfId="17" applyNumberFormat="1" applyFont="1" applyBorder="1" applyAlignment="1">
      <alignment vertical="center"/>
    </xf>
    <xf numFmtId="3" fontId="9" fillId="0" borderId="0" xfId="24" applyNumberFormat="1" applyFont="1" applyAlignment="1">
      <alignment vertical="center"/>
      <protection/>
    </xf>
    <xf numFmtId="41" fontId="1" fillId="0" borderId="5" xfId="17" applyFont="1" applyFill="1" applyBorder="1" applyAlignment="1">
      <alignment vertical="center"/>
    </xf>
    <xf numFmtId="178" fontId="5" fillId="3" borderId="16" xfId="17" applyNumberFormat="1" applyFont="1" applyFill="1" applyBorder="1" applyAlignment="1">
      <alignment vertical="center"/>
    </xf>
    <xf numFmtId="178" fontId="5" fillId="3" borderId="27" xfId="17" applyNumberFormat="1" applyFont="1" applyFill="1" applyBorder="1" applyAlignment="1">
      <alignment vertical="center"/>
    </xf>
    <xf numFmtId="178" fontId="1" fillId="2" borderId="30" xfId="0" applyNumberFormat="1" applyFont="1" applyBorder="1" applyAlignment="1">
      <alignment horizontal="center" vertical="center"/>
    </xf>
    <xf numFmtId="178" fontId="1" fillId="2" borderId="30" xfId="0" applyNumberFormat="1" applyFont="1" applyBorder="1" applyAlignment="1">
      <alignment horizontal="right" vertical="center"/>
    </xf>
    <xf numFmtId="41" fontId="1" fillId="2" borderId="7" xfId="17" applyFont="1" applyBorder="1" applyAlignment="1">
      <alignment horizontal="right"/>
    </xf>
    <xf numFmtId="178" fontId="1" fillId="2" borderId="1" xfId="0" applyNumberFormat="1" applyFont="1" applyBorder="1" applyAlignment="1">
      <alignment horizontal="center" vertical="center"/>
    </xf>
    <xf numFmtId="41" fontId="1" fillId="0" borderId="30" xfId="17" applyFont="1" applyBorder="1" applyAlignment="1">
      <alignment horizontal="right"/>
    </xf>
    <xf numFmtId="41" fontId="1" fillId="0" borderId="49" xfId="17" applyFont="1" applyBorder="1" applyAlignment="1">
      <alignment horizontal="right"/>
    </xf>
    <xf numFmtId="41" fontId="1" fillId="2" borderId="27" xfId="0" applyNumberFormat="1" applyFont="1" applyBorder="1" applyAlignment="1">
      <alignment horizontal="center" vertical="center"/>
    </xf>
    <xf numFmtId="177" fontId="5" fillId="0" borderId="15" xfId="0" applyNumberFormat="1" applyFont="1" applyFill="1" applyBorder="1" applyAlignment="1">
      <alignment vertical="top" wrapText="1"/>
    </xf>
    <xf numFmtId="41" fontId="1" fillId="2" borderId="14" xfId="17" applyFont="1" applyBorder="1" applyAlignment="1">
      <alignment horizontal="right" vertical="top" wrapText="1"/>
    </xf>
    <xf numFmtId="177" fontId="1" fillId="2" borderId="13" xfId="0" applyNumberFormat="1" applyFont="1" applyBorder="1" applyAlignment="1">
      <alignment horizontal="right" vertical="top"/>
    </xf>
    <xf numFmtId="0" fontId="9" fillId="2" borderId="0" xfId="0" applyFont="1" applyAlignment="1">
      <alignment/>
    </xf>
    <xf numFmtId="192" fontId="1" fillId="0" borderId="30" xfId="23" applyNumberFormat="1" applyFont="1" applyBorder="1" applyAlignment="1">
      <alignment horizontal="center" vertical="center"/>
      <protection/>
    </xf>
    <xf numFmtId="192" fontId="1" fillId="0" borderId="24" xfId="23" applyNumberFormat="1" applyFont="1" applyBorder="1" applyAlignment="1">
      <alignment horizontal="center" vertical="center"/>
      <protection/>
    </xf>
    <xf numFmtId="192" fontId="1" fillId="0" borderId="13" xfId="23" applyNumberFormat="1" applyFont="1" applyBorder="1" applyAlignment="1">
      <alignment horizontal="center" vertical="center"/>
      <protection/>
    </xf>
    <xf numFmtId="176" fontId="7" fillId="2" borderId="0" xfId="22" applyNumberFormat="1" applyFont="1" applyFill="1" applyAlignment="1">
      <alignment horizontal="center" vertical="center"/>
      <protection/>
    </xf>
    <xf numFmtId="176" fontId="5" fillId="2" borderId="0" xfId="22" applyNumberFormat="1" applyFont="1" applyFill="1" applyAlignment="1">
      <alignment horizontal="center" vertical="center"/>
      <protection/>
    </xf>
    <xf numFmtId="178" fontId="5" fillId="2" borderId="0" xfId="25" applyNumberFormat="1" applyFont="1" applyFill="1" applyAlignment="1">
      <alignment horizontal="center"/>
      <protection/>
    </xf>
    <xf numFmtId="192" fontId="1" fillId="2" borderId="30" xfId="23" applyNumberFormat="1" applyFont="1" applyFill="1" applyBorder="1" applyAlignment="1">
      <alignment horizontal="center" vertical="center"/>
      <protection/>
    </xf>
    <xf numFmtId="192" fontId="1" fillId="2" borderId="24" xfId="23" applyNumberFormat="1" applyFont="1" applyFill="1" applyBorder="1" applyAlignment="1">
      <alignment horizontal="center" vertical="center"/>
      <protection/>
    </xf>
    <xf numFmtId="41" fontId="1" fillId="2" borderId="13" xfId="17" applyFont="1" applyFill="1" applyBorder="1" applyAlignment="1">
      <alignment horizontal="center" vertical="center" shrinkToFit="1"/>
    </xf>
    <xf numFmtId="41" fontId="1" fillId="2" borderId="44" xfId="17" applyFont="1" applyFill="1" applyBorder="1" applyAlignment="1">
      <alignment horizontal="center" vertical="center" shrinkToFit="1"/>
    </xf>
    <xf numFmtId="177" fontId="7" fillId="2" borderId="0" xfId="25" applyNumberFormat="1" applyFont="1" applyFill="1" applyAlignment="1">
      <alignment horizontal="center" vertical="center"/>
      <protection/>
    </xf>
    <xf numFmtId="0" fontId="9" fillId="2" borderId="0" xfId="25" applyFont="1" applyFill="1" applyAlignment="1">
      <alignment vertical="center"/>
      <protection/>
    </xf>
    <xf numFmtId="177" fontId="5" fillId="2" borderId="0" xfId="25" applyNumberFormat="1" applyFont="1" applyFill="1" applyAlignment="1">
      <alignment horizontal="center" vertical="center"/>
      <protection/>
    </xf>
    <xf numFmtId="0" fontId="9" fillId="2" borderId="0" xfId="25" applyFont="1" applyFill="1" applyAlignment="1">
      <alignment/>
      <protection/>
    </xf>
    <xf numFmtId="0" fontId="7" fillId="0" borderId="0" xfId="25" applyFont="1" applyAlignment="1">
      <alignment horizontal="center"/>
      <protection/>
    </xf>
    <xf numFmtId="0" fontId="9" fillId="0" borderId="0" xfId="25" applyFont="1" applyAlignment="1">
      <alignment horizontal="center"/>
      <protection/>
    </xf>
    <xf numFmtId="41" fontId="5" fillId="0" borderId="0" xfId="17" applyFont="1" applyAlignment="1">
      <alignment horizontal="center" vertical="center"/>
    </xf>
    <xf numFmtId="0" fontId="9" fillId="0" borderId="0" xfId="25" applyFont="1" applyAlignment="1">
      <alignment horizontal="center" vertical="center"/>
      <protection/>
    </xf>
    <xf numFmtId="178" fontId="5" fillId="0" borderId="0" xfId="25" applyNumberFormat="1" applyFont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7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178" fontId="5" fillId="2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178" fontId="7" fillId="2" borderId="0" xfId="0" applyNumberFormat="1" applyFont="1" applyAlignment="1">
      <alignment horizontal="center"/>
    </xf>
    <xf numFmtId="0" fontId="9" fillId="2" borderId="0" xfId="0" applyFont="1" applyAlignment="1">
      <alignment horizontal="center"/>
    </xf>
    <xf numFmtId="178" fontId="1" fillId="2" borderId="29" xfId="0" applyNumberFormat="1" applyFont="1" applyBorder="1" applyAlignment="1">
      <alignment horizontal="center" vertical="center"/>
    </xf>
    <xf numFmtId="178" fontId="1" fillId="2" borderId="23" xfId="0" applyNumberFormat="1" applyFont="1" applyBorder="1" applyAlignment="1">
      <alignment horizontal="center" vertical="center"/>
    </xf>
    <xf numFmtId="178" fontId="1" fillId="2" borderId="5" xfId="0" applyNumberFormat="1" applyFont="1" applyBorder="1" applyAlignment="1">
      <alignment horizontal="center" vertical="center"/>
    </xf>
  </cellXfs>
  <cellStyles count="13">
    <cellStyle name="Normal" xfId="0"/>
    <cellStyle name="Percent" xfId="15"/>
    <cellStyle name="Comma" xfId="16"/>
    <cellStyle name="Comma [0]" xfId="17"/>
    <cellStyle name="쉼표 [0]_대만매출자료(2002.12월)" xfId="18"/>
    <cellStyle name="Followed Hyperlink" xfId="19"/>
    <cellStyle name="Currency" xfId="20"/>
    <cellStyle name="Currency [0]" xfId="21"/>
    <cellStyle name="표준_2000년2월손익" xfId="22"/>
    <cellStyle name="표준_매출원가 (1)_BS PL" xfId="23"/>
    <cellStyle name="표준_부서별비용" xfId="24"/>
    <cellStyle name="표준_IR_ FactSheet_KOR(1QFY04)" xfId="25"/>
    <cellStyle name="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24&#48264;\Local%20Settings\Temporary%20Internet%20Files\OLK24\&#44208;&#49328;&#48372;&#44256;&#49436;(1&#48516;&#44592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재무제표표지"/>
      <sheetName val="4.BS1"/>
      <sheetName val="5.BS2"/>
      <sheetName val="6.PL"/>
      <sheetName val="7.대차표지"/>
      <sheetName val="자산"/>
      <sheetName val="현금 및 현금등가물"/>
      <sheetName val="단기금융상품"/>
      <sheetName val="외화자산평가내역"/>
      <sheetName val="매출채권"/>
      <sheetName val="대손충당금"/>
      <sheetName val="단기대여금 "/>
      <sheetName val="미수수익"/>
      <sheetName val="미수금"/>
      <sheetName val="선급금,선급비용"/>
      <sheetName val="기타의 유동자산"/>
      <sheetName val="투자자산"/>
      <sheetName val="유형자산"/>
      <sheetName val="무형자산"/>
      <sheetName val="부채"/>
      <sheetName val="미지급금"/>
      <sheetName val="미지급비용"/>
      <sheetName val="예수보증금"/>
      <sheetName val="선수금,선수수익"/>
      <sheetName val="퇴직급여추계액"/>
      <sheetName val="부채성충당금"/>
      <sheetName val="자본"/>
      <sheetName val="자본금"/>
      <sheetName val="자본잉여금"/>
      <sheetName val="이익잉여금"/>
      <sheetName val="자본조정"/>
      <sheetName val="26.PL표지"/>
      <sheetName val="27.매출액 "/>
      <sheetName val="매출집계표"/>
      <sheetName val="28.매출원가"/>
      <sheetName val="31.제조원가명세서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4"/>
  <sheetViews>
    <sheetView workbookViewId="0" topLeftCell="A1">
      <selection activeCell="E5" sqref="E5"/>
    </sheetView>
  </sheetViews>
  <sheetFormatPr defaultColWidth="8.88671875" defaultRowHeight="13.5"/>
  <cols>
    <col min="1" max="1" width="23.21484375" style="15" bestFit="1" customWidth="1"/>
    <col min="2" max="5" width="15.77734375" style="15" customWidth="1"/>
    <col min="6" max="16384" width="8.88671875" style="15" customWidth="1"/>
  </cols>
  <sheetData>
    <row r="2" spans="1:6" ht="14.25">
      <c r="A2" s="209" t="s">
        <v>2</v>
      </c>
      <c r="B2" s="209"/>
      <c r="C2" s="209"/>
      <c r="D2" s="209"/>
      <c r="E2" s="209"/>
      <c r="F2" s="153"/>
    </row>
    <row r="3" spans="1:6" ht="12">
      <c r="A3" s="210" t="s">
        <v>85</v>
      </c>
      <c r="B3" s="210"/>
      <c r="C3" s="210"/>
      <c r="D3" s="210"/>
      <c r="E3" s="210"/>
      <c r="F3" s="154"/>
    </row>
    <row r="4" spans="1:6" ht="12">
      <c r="A4" s="211" t="s">
        <v>255</v>
      </c>
      <c r="B4" s="211"/>
      <c r="C4" s="211"/>
      <c r="D4" s="211"/>
      <c r="E4" s="211"/>
      <c r="F4" s="156"/>
    </row>
    <row r="5" spans="1:6" ht="12">
      <c r="A5" s="155"/>
      <c r="B5" s="155"/>
      <c r="C5" s="155"/>
      <c r="D5" s="155"/>
      <c r="E5" s="7" t="s">
        <v>256</v>
      </c>
      <c r="F5" s="155"/>
    </row>
    <row r="6" spans="1:5" ht="12">
      <c r="A6" s="206" t="s">
        <v>86</v>
      </c>
      <c r="B6" s="208" t="s">
        <v>87</v>
      </c>
      <c r="C6" s="208"/>
      <c r="D6" s="208" t="s">
        <v>88</v>
      </c>
      <c r="E6" s="208"/>
    </row>
    <row r="7" spans="1:5" ht="12">
      <c r="A7" s="207"/>
      <c r="B7" s="147" t="s">
        <v>89</v>
      </c>
      <c r="C7" s="148" t="s">
        <v>89</v>
      </c>
      <c r="D7" s="147" t="s">
        <v>89</v>
      </c>
      <c r="E7" s="148" t="s">
        <v>89</v>
      </c>
    </row>
    <row r="8" spans="1:5" ht="12">
      <c r="A8" s="149" t="s">
        <v>90</v>
      </c>
      <c r="B8" s="186"/>
      <c r="C8" s="166">
        <f>C9+C24</f>
        <v>190087815767</v>
      </c>
      <c r="D8" s="186"/>
      <c r="E8" s="166">
        <f>E9+E24</f>
        <v>185217879740</v>
      </c>
    </row>
    <row r="9" spans="1:5" ht="12">
      <c r="A9" s="149" t="s">
        <v>91</v>
      </c>
      <c r="B9" s="186"/>
      <c r="C9" s="166">
        <f>SUM(C10:C22)</f>
        <v>190087815767</v>
      </c>
      <c r="D9" s="186"/>
      <c r="E9" s="166">
        <f>SUM(E10:E21)</f>
        <v>185217879740</v>
      </c>
    </row>
    <row r="10" spans="1:5" ht="12">
      <c r="A10" s="149" t="s">
        <v>92</v>
      </c>
      <c r="B10" s="186"/>
      <c r="C10" s="166">
        <v>175543989552</v>
      </c>
      <c r="D10" s="186"/>
      <c r="E10" s="166">
        <v>173192398928</v>
      </c>
    </row>
    <row r="11" spans="1:5" ht="12">
      <c r="A11" s="149" t="s">
        <v>93</v>
      </c>
      <c r="B11" s="186"/>
      <c r="C11" s="166">
        <v>2113149922</v>
      </c>
      <c r="D11" s="186"/>
      <c r="E11" s="166">
        <v>2303649922</v>
      </c>
    </row>
    <row r="12" spans="1:5" ht="12">
      <c r="A12" s="149" t="s">
        <v>94</v>
      </c>
      <c r="B12" s="186">
        <v>10990735186</v>
      </c>
      <c r="C12" s="166"/>
      <c r="D12" s="186">
        <v>10429015299</v>
      </c>
      <c r="E12" s="166"/>
    </row>
    <row r="13" spans="1:5" ht="12">
      <c r="A13" s="149" t="s">
        <v>95</v>
      </c>
      <c r="B13" s="166">
        <v>-3044219677</v>
      </c>
      <c r="C13" s="166">
        <f>B12+B13</f>
        <v>7946515509</v>
      </c>
      <c r="D13" s="166">
        <v>-2503707908</v>
      </c>
      <c r="E13" s="166">
        <f>D12+D13</f>
        <v>7925307391</v>
      </c>
    </row>
    <row r="14" spans="1:5" ht="12">
      <c r="A14" s="149" t="s">
        <v>96</v>
      </c>
      <c r="B14" s="186"/>
      <c r="C14" s="166">
        <f>842347842-100000000</f>
        <v>742347842</v>
      </c>
      <c r="D14" s="186"/>
      <c r="E14" s="166">
        <v>911099932</v>
      </c>
    </row>
    <row r="15" spans="1:5" ht="12">
      <c r="A15" s="149" t="s">
        <v>97</v>
      </c>
      <c r="B15" s="186"/>
      <c r="C15" s="166">
        <v>348329991</v>
      </c>
      <c r="D15" s="186"/>
      <c r="E15" s="166">
        <v>162005479</v>
      </c>
    </row>
    <row r="16" spans="1:5" ht="12">
      <c r="A16" s="149" t="s">
        <v>98</v>
      </c>
      <c r="B16" s="186"/>
      <c r="C16" s="166">
        <v>437033635</v>
      </c>
      <c r="D16" s="186"/>
      <c r="E16" s="166">
        <v>443850909</v>
      </c>
    </row>
    <row r="17" spans="1:5" ht="12">
      <c r="A17" s="149" t="s">
        <v>99</v>
      </c>
      <c r="B17" s="186"/>
      <c r="C17" s="166">
        <v>0</v>
      </c>
      <c r="D17" s="186"/>
      <c r="E17" s="166"/>
    </row>
    <row r="18" spans="1:5" ht="12">
      <c r="A18" s="149" t="s">
        <v>100</v>
      </c>
      <c r="B18" s="186"/>
      <c r="C18" s="166">
        <v>1053700000</v>
      </c>
      <c r="D18" s="186"/>
      <c r="E18" s="166">
        <v>322300</v>
      </c>
    </row>
    <row r="19" spans="1:5" ht="12">
      <c r="A19" s="149" t="s">
        <v>101</v>
      </c>
      <c r="B19" s="186"/>
      <c r="C19" s="166">
        <v>0</v>
      </c>
      <c r="D19" s="186"/>
      <c r="E19" s="166">
        <v>0</v>
      </c>
    </row>
    <row r="20" spans="1:5" ht="12">
      <c r="A20" s="149" t="s">
        <v>102</v>
      </c>
      <c r="B20" s="186"/>
      <c r="C20" s="187"/>
      <c r="D20" s="186"/>
      <c r="E20" s="166">
        <v>0</v>
      </c>
    </row>
    <row r="21" spans="1:5" ht="12">
      <c r="A21" s="149" t="s">
        <v>103</v>
      </c>
      <c r="B21" s="186"/>
      <c r="C21" s="166">
        <v>425141868</v>
      </c>
      <c r="D21" s="186"/>
      <c r="E21" s="166">
        <v>279244879</v>
      </c>
    </row>
    <row r="22" spans="1:5" ht="12">
      <c r="A22" s="149" t="s">
        <v>104</v>
      </c>
      <c r="B22" s="186"/>
      <c r="C22" s="166">
        <v>1477607448</v>
      </c>
      <c r="D22" s="186"/>
      <c r="E22" s="166"/>
    </row>
    <row r="23" spans="1:5" ht="12">
      <c r="A23" s="149"/>
      <c r="B23" s="186"/>
      <c r="C23" s="166"/>
      <c r="D23" s="186"/>
      <c r="E23" s="166"/>
    </row>
    <row r="24" spans="1:5" ht="12">
      <c r="A24" s="149" t="s">
        <v>105</v>
      </c>
      <c r="B24" s="186"/>
      <c r="C24" s="166">
        <v>0</v>
      </c>
      <c r="D24" s="186"/>
      <c r="E24" s="166">
        <f>E25</f>
        <v>0</v>
      </c>
    </row>
    <row r="25" spans="1:5" ht="12">
      <c r="A25" s="149" t="s">
        <v>106</v>
      </c>
      <c r="B25" s="186"/>
      <c r="C25" s="166">
        <v>0</v>
      </c>
      <c r="D25" s="186"/>
      <c r="E25" s="166">
        <v>0</v>
      </c>
    </row>
    <row r="26" spans="1:5" ht="12">
      <c r="A26" s="149"/>
      <c r="B26" s="186"/>
      <c r="C26" s="166"/>
      <c r="D26" s="186"/>
      <c r="E26" s="166"/>
    </row>
    <row r="27" spans="1:5" ht="12">
      <c r="A27" s="149" t="s">
        <v>107</v>
      </c>
      <c r="B27" s="186"/>
      <c r="C27" s="166">
        <f>C28+C41+C50</f>
        <v>22660401658</v>
      </c>
      <c r="D27" s="186"/>
      <c r="E27" s="166">
        <f>E28+E41+E50</f>
        <v>21583307200</v>
      </c>
    </row>
    <row r="28" spans="1:5" ht="12">
      <c r="A28" s="149" t="s">
        <v>108</v>
      </c>
      <c r="B28" s="186"/>
      <c r="C28" s="166">
        <f>SUM(C29:C39)</f>
        <v>10946222285</v>
      </c>
      <c r="D28" s="186"/>
      <c r="E28" s="166">
        <f>SUM(E29:E39)</f>
        <v>10059220374</v>
      </c>
    </row>
    <row r="29" spans="1:5" ht="12">
      <c r="A29" s="149" t="s">
        <v>109</v>
      </c>
      <c r="B29" s="186"/>
      <c r="C29" s="166">
        <v>0</v>
      </c>
      <c r="D29" s="186"/>
      <c r="E29" s="166" t="s">
        <v>110</v>
      </c>
    </row>
    <row r="30" spans="1:5" ht="12">
      <c r="A30" s="149" t="s">
        <v>111</v>
      </c>
      <c r="B30" s="186"/>
      <c r="C30" s="166">
        <v>2142435952</v>
      </c>
      <c r="D30" s="186"/>
      <c r="E30" s="166">
        <v>2147349286</v>
      </c>
    </row>
    <row r="31" spans="1:5" ht="12">
      <c r="A31" s="149" t="s">
        <v>112</v>
      </c>
      <c r="B31" s="186"/>
      <c r="C31" s="166">
        <v>5217165406</v>
      </c>
      <c r="D31" s="186"/>
      <c r="E31" s="166">
        <v>6086145116</v>
      </c>
    </row>
    <row r="32" spans="1:5" ht="12">
      <c r="A32" s="149" t="s">
        <v>113</v>
      </c>
      <c r="B32" s="186"/>
      <c r="C32" s="166">
        <v>718229372</v>
      </c>
      <c r="D32" s="186"/>
      <c r="E32" s="166">
        <v>718229372</v>
      </c>
    </row>
    <row r="33" spans="1:5" ht="12">
      <c r="A33" s="149" t="s">
        <v>114</v>
      </c>
      <c r="B33" s="186"/>
      <c r="C33" s="166">
        <v>0</v>
      </c>
      <c r="D33" s="186"/>
      <c r="E33" s="166">
        <v>0</v>
      </c>
    </row>
    <row r="34" spans="1:5" ht="12">
      <c r="A34" s="149" t="s">
        <v>115</v>
      </c>
      <c r="B34" s="186"/>
      <c r="C34" s="166">
        <v>10600000</v>
      </c>
      <c r="D34" s="186"/>
      <c r="E34" s="166">
        <v>10600000</v>
      </c>
    </row>
    <row r="35" spans="1:5" ht="12">
      <c r="A35" s="149" t="s">
        <v>116</v>
      </c>
      <c r="B35" s="186"/>
      <c r="C35" s="166">
        <f>SUM(B36:B37)</f>
        <v>0</v>
      </c>
      <c r="D35" s="186"/>
      <c r="E35" s="166">
        <f>SUM(D36:D37)</f>
        <v>823509200</v>
      </c>
    </row>
    <row r="36" spans="1:5" ht="12">
      <c r="A36" s="150" t="s">
        <v>117</v>
      </c>
      <c r="B36" s="186"/>
      <c r="C36" s="166">
        <v>2504080500</v>
      </c>
      <c r="D36" s="186">
        <v>743231000</v>
      </c>
      <c r="E36" s="166"/>
    </row>
    <row r="37" spans="1:5" ht="12">
      <c r="A37" s="150" t="s">
        <v>118</v>
      </c>
      <c r="B37" s="186"/>
      <c r="C37" s="166">
        <v>80323655</v>
      </c>
      <c r="D37" s="186">
        <v>80278200</v>
      </c>
      <c r="E37" s="166"/>
    </row>
    <row r="38" spans="1:5" ht="12">
      <c r="A38" s="149" t="s">
        <v>119</v>
      </c>
      <c r="B38" s="186"/>
      <c r="C38" s="166">
        <v>400000</v>
      </c>
      <c r="D38" s="186"/>
      <c r="E38" s="166">
        <v>400000</v>
      </c>
    </row>
    <row r="39" spans="1:5" ht="12">
      <c r="A39" s="149" t="s">
        <v>120</v>
      </c>
      <c r="B39" s="186"/>
      <c r="C39" s="166">
        <v>272987400</v>
      </c>
      <c r="D39" s="186"/>
      <c r="E39" s="166">
        <v>272987400</v>
      </c>
    </row>
    <row r="40" spans="1:5" ht="12">
      <c r="A40" s="149"/>
      <c r="B40" s="186"/>
      <c r="C40" s="166"/>
      <c r="D40" s="186"/>
      <c r="E40" s="166"/>
    </row>
    <row r="41" spans="1:5" ht="12">
      <c r="A41" s="149" t="s">
        <v>121</v>
      </c>
      <c r="B41" s="186"/>
      <c r="C41" s="166">
        <f>C42+C44+C46+C48</f>
        <v>10763525102</v>
      </c>
      <c r="D41" s="186"/>
      <c r="E41" s="166">
        <f>E42+E44+E46+E48</f>
        <v>10616020155</v>
      </c>
    </row>
    <row r="42" spans="1:5" ht="12">
      <c r="A42" s="149" t="s">
        <v>122</v>
      </c>
      <c r="B42" s="186"/>
      <c r="C42" s="166">
        <v>2194342500</v>
      </c>
      <c r="D42" s="186"/>
      <c r="E42" s="166">
        <v>2194342500</v>
      </c>
    </row>
    <row r="43" spans="1:5" ht="12">
      <c r="A43" s="149" t="s">
        <v>123</v>
      </c>
      <c r="B43" s="186">
        <v>4963248496</v>
      </c>
      <c r="C43" s="166"/>
      <c r="D43" s="186">
        <v>4963248496</v>
      </c>
      <c r="E43" s="166"/>
    </row>
    <row r="44" spans="1:5" ht="12">
      <c r="A44" s="149" t="s">
        <v>124</v>
      </c>
      <c r="B44" s="166">
        <v>-123047604</v>
      </c>
      <c r="C44" s="166">
        <f>B43+B44</f>
        <v>4840200892</v>
      </c>
      <c r="D44" s="166">
        <v>-92027301</v>
      </c>
      <c r="E44" s="166">
        <f>D43+D44</f>
        <v>4871221195</v>
      </c>
    </row>
    <row r="45" spans="1:5" ht="12">
      <c r="A45" s="149" t="s">
        <v>125</v>
      </c>
      <c r="B45" s="186">
        <v>6098744693</v>
      </c>
      <c r="C45" s="166"/>
      <c r="D45" s="186">
        <v>5423944293</v>
      </c>
      <c r="E45" s="166"/>
    </row>
    <row r="46" spans="1:5" ht="12">
      <c r="A46" s="149" t="s">
        <v>124</v>
      </c>
      <c r="B46" s="166">
        <v>-3002611146</v>
      </c>
      <c r="C46" s="166">
        <f>B45+B46</f>
        <v>3096133547</v>
      </c>
      <c r="D46" s="166">
        <v>-2579136315</v>
      </c>
      <c r="E46" s="166">
        <f>D45+D46</f>
        <v>2844807978</v>
      </c>
    </row>
    <row r="47" spans="1:5" ht="12">
      <c r="A47" s="149" t="s">
        <v>126</v>
      </c>
      <c r="B47" s="186">
        <v>1359903950</v>
      </c>
      <c r="C47" s="166"/>
      <c r="D47" s="186">
        <v>1338463950</v>
      </c>
      <c r="E47" s="166"/>
    </row>
    <row r="48" spans="1:5" ht="12">
      <c r="A48" s="149" t="s">
        <v>124</v>
      </c>
      <c r="B48" s="166">
        <v>-727055787</v>
      </c>
      <c r="C48" s="166">
        <f>B47+B48</f>
        <v>632848163</v>
      </c>
      <c r="D48" s="166">
        <v>-632815468</v>
      </c>
      <c r="E48" s="166">
        <f>D47+D48</f>
        <v>705648482</v>
      </c>
    </row>
    <row r="49" spans="1:5" ht="12">
      <c r="A49" s="149"/>
      <c r="B49" s="166"/>
      <c r="C49" s="166"/>
      <c r="D49" s="166"/>
      <c r="E49" s="166"/>
    </row>
    <row r="50" spans="1:5" ht="12">
      <c r="A50" s="151" t="s">
        <v>127</v>
      </c>
      <c r="B50" s="186"/>
      <c r="C50" s="166">
        <f>C51+C52+C53</f>
        <v>950654271</v>
      </c>
      <c r="D50" s="186"/>
      <c r="E50" s="166">
        <f>E51+E52</f>
        <v>908066671</v>
      </c>
    </row>
    <row r="51" spans="1:5" ht="12">
      <c r="A51" s="151" t="s">
        <v>128</v>
      </c>
      <c r="B51" s="186"/>
      <c r="C51" s="166">
        <v>0</v>
      </c>
      <c r="D51" s="186"/>
      <c r="E51" s="166">
        <v>0</v>
      </c>
    </row>
    <row r="52" spans="1:5" ht="12">
      <c r="A52" s="151" t="s">
        <v>129</v>
      </c>
      <c r="B52" s="186"/>
      <c r="C52" s="166">
        <v>950654271</v>
      </c>
      <c r="D52" s="186"/>
      <c r="E52" s="166">
        <v>908066671</v>
      </c>
    </row>
    <row r="53" spans="1:5" ht="12">
      <c r="A53" s="151" t="s">
        <v>130</v>
      </c>
      <c r="B53" s="186"/>
      <c r="C53" s="166">
        <v>0</v>
      </c>
      <c r="D53" s="186"/>
      <c r="E53" s="166"/>
    </row>
    <row r="54" spans="1:5" ht="12">
      <c r="A54" s="133" t="s">
        <v>131</v>
      </c>
      <c r="B54" s="184"/>
      <c r="C54" s="185">
        <f>C8+C27</f>
        <v>212748217425</v>
      </c>
      <c r="D54" s="185"/>
      <c r="E54" s="185">
        <f>E8+E27</f>
        <v>206801186940</v>
      </c>
    </row>
    <row r="55" spans="1:5" ht="12">
      <c r="A55" s="151"/>
      <c r="B55" s="186"/>
      <c r="C55" s="186"/>
      <c r="D55" s="186"/>
      <c r="E55" s="186"/>
    </row>
    <row r="56" spans="1:5" ht="12">
      <c r="A56" s="151" t="s">
        <v>132</v>
      </c>
      <c r="B56" s="186"/>
      <c r="C56" s="186">
        <f>SUM(C57:C65)</f>
        <v>11851816977</v>
      </c>
      <c r="D56" s="186"/>
      <c r="E56" s="186">
        <f>SUM(E57:E65)</f>
        <v>13523612698</v>
      </c>
    </row>
    <row r="57" spans="1:5" ht="12">
      <c r="A57" s="151" t="s">
        <v>133</v>
      </c>
      <c r="B57" s="186"/>
      <c r="C57" s="186">
        <v>1592748063</v>
      </c>
      <c r="D57" s="186"/>
      <c r="E57" s="186">
        <v>1257579479</v>
      </c>
    </row>
    <row r="58" spans="1:5" ht="12">
      <c r="A58" s="151" t="s">
        <v>134</v>
      </c>
      <c r="B58" s="186"/>
      <c r="C58" s="186">
        <v>358643811</v>
      </c>
      <c r="D58" s="186"/>
      <c r="E58" s="186">
        <v>678287783</v>
      </c>
    </row>
    <row r="59" spans="1:5" ht="12">
      <c r="A59" s="151" t="s">
        <v>135</v>
      </c>
      <c r="B59" s="186"/>
      <c r="C59" s="186">
        <v>2263536426</v>
      </c>
      <c r="D59" s="186"/>
      <c r="E59" s="186">
        <v>4217581436</v>
      </c>
    </row>
    <row r="60" spans="1:5" ht="12">
      <c r="A60" s="151" t="s">
        <v>136</v>
      </c>
      <c r="B60" s="186"/>
      <c r="C60" s="186">
        <v>65956772</v>
      </c>
      <c r="D60" s="186"/>
      <c r="E60" s="186">
        <v>82344304</v>
      </c>
    </row>
    <row r="61" spans="1:5" ht="12">
      <c r="A61" s="151" t="s">
        <v>137</v>
      </c>
      <c r="B61" s="186"/>
      <c r="C61" s="186">
        <v>1937250000</v>
      </c>
      <c r="D61" s="186"/>
      <c r="E61" s="166">
        <v>1937250000</v>
      </c>
    </row>
    <row r="62" spans="1:5" ht="12">
      <c r="A62" s="151" t="s">
        <v>138</v>
      </c>
      <c r="B62" s="186"/>
      <c r="C62" s="186">
        <v>1013518087</v>
      </c>
      <c r="D62" s="186"/>
      <c r="E62" s="186">
        <v>984529797</v>
      </c>
    </row>
    <row r="63" spans="1:5" ht="12">
      <c r="A63" s="151" t="s">
        <v>139</v>
      </c>
      <c r="B63" s="186"/>
      <c r="C63" s="186">
        <v>591197529</v>
      </c>
      <c r="D63" s="186"/>
      <c r="E63" s="186">
        <v>605272118</v>
      </c>
    </row>
    <row r="64" spans="1:5" ht="12">
      <c r="A64" s="151" t="s">
        <v>140</v>
      </c>
      <c r="B64" s="186"/>
      <c r="C64" s="186">
        <v>3819569847</v>
      </c>
      <c r="D64" s="186"/>
      <c r="E64" s="166">
        <v>3600770515</v>
      </c>
    </row>
    <row r="65" spans="1:5" ht="12">
      <c r="A65" s="151" t="s">
        <v>141</v>
      </c>
      <c r="B65" s="186"/>
      <c r="C65" s="186">
        <v>209396442</v>
      </c>
      <c r="D65" s="186"/>
      <c r="E65" s="166">
        <v>159997266</v>
      </c>
    </row>
    <row r="66" spans="1:5" ht="12">
      <c r="A66" s="151"/>
      <c r="B66" s="186"/>
      <c r="C66" s="186"/>
      <c r="D66" s="186"/>
      <c r="E66" s="166"/>
    </row>
    <row r="67" spans="1:5" ht="12">
      <c r="A67" s="151" t="s">
        <v>142</v>
      </c>
      <c r="B67" s="186"/>
      <c r="C67" s="186">
        <f>SUM(C68:C70)</f>
        <v>1894951904</v>
      </c>
      <c r="D67" s="186"/>
      <c r="E67" s="186">
        <f>SUM(E68:E70)</f>
        <v>1725704411</v>
      </c>
    </row>
    <row r="68" spans="1:5" ht="12">
      <c r="A68" s="151" t="s">
        <v>143</v>
      </c>
      <c r="B68" s="186"/>
      <c r="C68" s="186">
        <v>1331634032</v>
      </c>
      <c r="D68" s="186"/>
      <c r="E68" s="186">
        <v>1162386539</v>
      </c>
    </row>
    <row r="69" spans="1:5" ht="12">
      <c r="A69" s="151" t="s">
        <v>144</v>
      </c>
      <c r="B69" s="186"/>
      <c r="C69" s="166">
        <v>0</v>
      </c>
      <c r="D69" s="186"/>
      <c r="E69" s="166">
        <v>0</v>
      </c>
    </row>
    <row r="70" spans="1:5" ht="12">
      <c r="A70" s="151" t="s">
        <v>145</v>
      </c>
      <c r="B70" s="186"/>
      <c r="C70" s="166">
        <v>563317872</v>
      </c>
      <c r="D70" s="186"/>
      <c r="E70" s="166">
        <v>563317872</v>
      </c>
    </row>
    <row r="71" spans="1:5" ht="12">
      <c r="A71" s="133" t="s">
        <v>163</v>
      </c>
      <c r="B71" s="184"/>
      <c r="C71" s="185">
        <f>C56+C67</f>
        <v>13746768881</v>
      </c>
      <c r="D71" s="185"/>
      <c r="E71" s="185">
        <f>E56+E67</f>
        <v>15249317109</v>
      </c>
    </row>
    <row r="72" spans="1:5" ht="12">
      <c r="A72" s="152"/>
      <c r="B72" s="188"/>
      <c r="C72" s="188"/>
      <c r="D72" s="188"/>
      <c r="E72" s="188"/>
    </row>
    <row r="73" spans="1:5" ht="12">
      <c r="A73" s="151" t="s">
        <v>146</v>
      </c>
      <c r="B73" s="186"/>
      <c r="C73" s="186"/>
      <c r="D73" s="186"/>
      <c r="E73" s="186"/>
    </row>
    <row r="74" spans="1:5" ht="12">
      <c r="A74" s="151" t="s">
        <v>147</v>
      </c>
      <c r="B74" s="186"/>
      <c r="C74" s="186">
        <f>C75</f>
        <v>2185000000</v>
      </c>
      <c r="D74" s="186"/>
      <c r="E74" s="186">
        <f>E75</f>
        <v>2185000000</v>
      </c>
    </row>
    <row r="75" spans="1:5" ht="12">
      <c r="A75" s="151" t="s">
        <v>148</v>
      </c>
      <c r="B75" s="186"/>
      <c r="C75" s="186">
        <v>2185000000</v>
      </c>
      <c r="D75" s="186"/>
      <c r="E75" s="186">
        <v>2185000000</v>
      </c>
    </row>
    <row r="76" spans="1:5" ht="12">
      <c r="A76" s="151"/>
      <c r="B76" s="186"/>
      <c r="C76" s="186"/>
      <c r="D76" s="186"/>
      <c r="E76" s="186"/>
    </row>
    <row r="77" spans="1:5" ht="12">
      <c r="A77" s="151" t="s">
        <v>149</v>
      </c>
      <c r="B77" s="186"/>
      <c r="C77" s="186">
        <f>C78</f>
        <v>139728414645</v>
      </c>
      <c r="D77" s="186"/>
      <c r="E77" s="186">
        <f>E78</f>
        <v>139728414645</v>
      </c>
    </row>
    <row r="78" spans="1:5" ht="12">
      <c r="A78" s="151" t="s">
        <v>150</v>
      </c>
      <c r="B78" s="186"/>
      <c r="C78" s="186">
        <v>139728414645</v>
      </c>
      <c r="D78" s="186"/>
      <c r="E78" s="186">
        <v>139728414645</v>
      </c>
    </row>
    <row r="79" spans="1:5" ht="12">
      <c r="A79" s="151"/>
      <c r="B79" s="186"/>
      <c r="C79" s="186"/>
      <c r="D79" s="186"/>
      <c r="E79" s="186"/>
    </row>
    <row r="80" spans="1:5" ht="12">
      <c r="A80" s="151" t="s">
        <v>151</v>
      </c>
      <c r="B80" s="186"/>
      <c r="C80" s="186">
        <f>SUM(C81:C83)</f>
        <v>57252204674</v>
      </c>
      <c r="D80" s="186"/>
      <c r="E80" s="186">
        <f>SUM(E81:E83)</f>
        <v>49459338591</v>
      </c>
    </row>
    <row r="81" spans="1:5" ht="12">
      <c r="A81" s="151" t="s">
        <v>152</v>
      </c>
      <c r="B81" s="186"/>
      <c r="C81" s="186">
        <v>117904363</v>
      </c>
      <c r="D81" s="186"/>
      <c r="E81" s="186">
        <v>117904363</v>
      </c>
    </row>
    <row r="82" spans="1:5" ht="12">
      <c r="A82" s="151" t="s">
        <v>153</v>
      </c>
      <c r="B82" s="186"/>
      <c r="C82" s="186">
        <v>442699142</v>
      </c>
      <c r="D82" s="186"/>
      <c r="E82" s="186">
        <v>442699142</v>
      </c>
    </row>
    <row r="83" spans="1:5" ht="12">
      <c r="A83" s="151" t="s">
        <v>154</v>
      </c>
      <c r="B83" s="186"/>
      <c r="C83" s="186">
        <v>56691601169</v>
      </c>
      <c r="D83" s="186"/>
      <c r="E83" s="186">
        <v>48898735086</v>
      </c>
    </row>
    <row r="84" spans="1:5" ht="12">
      <c r="A84" s="151" t="s">
        <v>155</v>
      </c>
      <c r="B84" s="186">
        <f>-'[1]6.PL'!K110</f>
        <v>0</v>
      </c>
      <c r="C84" s="186"/>
      <c r="D84" s="186">
        <v>-33497978993</v>
      </c>
      <c r="E84" s="186">
        <v>15228912083</v>
      </c>
    </row>
    <row r="85" spans="1:5" ht="12">
      <c r="A85" s="151"/>
      <c r="B85" s="186"/>
      <c r="C85" s="186"/>
      <c r="D85" s="186"/>
      <c r="E85" s="186"/>
    </row>
    <row r="86" spans="1:5" ht="12">
      <c r="A86" s="151" t="s">
        <v>156</v>
      </c>
      <c r="B86" s="186"/>
      <c r="C86" s="186">
        <f>C90-C91</f>
        <v>-164170775</v>
      </c>
      <c r="D86" s="186"/>
      <c r="E86" s="166">
        <f>SUM(E90:E91)</f>
        <v>179116595</v>
      </c>
    </row>
    <row r="87" spans="1:5" ht="12">
      <c r="A87" s="151" t="s">
        <v>157</v>
      </c>
      <c r="B87" s="186"/>
      <c r="C87" s="186">
        <v>0</v>
      </c>
      <c r="D87" s="186"/>
      <c r="E87" s="166"/>
    </row>
    <row r="88" spans="1:5" ht="12">
      <c r="A88" s="151" t="s">
        <v>158</v>
      </c>
      <c r="B88" s="186"/>
      <c r="C88" s="186">
        <v>0</v>
      </c>
      <c r="D88" s="186"/>
      <c r="E88" s="166"/>
    </row>
    <row r="89" spans="1:5" ht="12">
      <c r="A89" s="151" t="s">
        <v>159</v>
      </c>
      <c r="B89" s="186"/>
      <c r="C89" s="186">
        <v>0</v>
      </c>
      <c r="D89" s="186"/>
      <c r="E89" s="166"/>
    </row>
    <row r="90" spans="1:5" ht="12">
      <c r="A90" s="151" t="s">
        <v>160</v>
      </c>
      <c r="B90" s="186"/>
      <c r="C90" s="186">
        <v>153808422</v>
      </c>
      <c r="D90" s="186"/>
      <c r="E90" s="166">
        <v>131837634</v>
      </c>
    </row>
    <row r="91" spans="1:5" ht="12">
      <c r="A91" s="151" t="s">
        <v>161</v>
      </c>
      <c r="B91" s="186"/>
      <c r="C91" s="166">
        <v>317979197</v>
      </c>
      <c r="D91" s="186"/>
      <c r="E91" s="166">
        <v>47278961</v>
      </c>
    </row>
    <row r="92" spans="1:5" ht="12">
      <c r="A92" s="151" t="s">
        <v>162</v>
      </c>
      <c r="B92" s="186"/>
      <c r="C92" s="166">
        <v>0</v>
      </c>
      <c r="D92" s="186"/>
      <c r="E92" s="166"/>
    </row>
    <row r="93" spans="1:5" ht="12">
      <c r="A93" s="133" t="s">
        <v>164</v>
      </c>
      <c r="B93" s="184"/>
      <c r="C93" s="185">
        <f>C74+C77+C80+C86</f>
        <v>199001448544</v>
      </c>
      <c r="D93" s="185"/>
      <c r="E93" s="185">
        <f>E74+E77+E80+E86</f>
        <v>191551869831</v>
      </c>
    </row>
    <row r="94" spans="1:5" ht="12">
      <c r="A94" s="133" t="s">
        <v>165</v>
      </c>
      <c r="B94" s="184"/>
      <c r="C94" s="185">
        <f>C71+C93</f>
        <v>212748217425</v>
      </c>
      <c r="D94" s="185"/>
      <c r="E94" s="185">
        <f>E71+E93</f>
        <v>206801186940</v>
      </c>
    </row>
  </sheetData>
  <mergeCells count="6">
    <mergeCell ref="A6:A7"/>
    <mergeCell ref="B6:C6"/>
    <mergeCell ref="D6:E6"/>
    <mergeCell ref="A2:E2"/>
    <mergeCell ref="A3:E3"/>
    <mergeCell ref="A4:E4"/>
  </mergeCells>
  <printOptions/>
  <pageMargins left="0.75" right="0.75" top="1" bottom="1" header="0.5" footer="0.5"/>
  <pageSetup fitToHeight="2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7"/>
  <sheetViews>
    <sheetView workbookViewId="0" topLeftCell="A1">
      <selection activeCell="C20" sqref="C20"/>
    </sheetView>
  </sheetViews>
  <sheetFormatPr defaultColWidth="8.88671875" defaultRowHeight="13.5"/>
  <cols>
    <col min="1" max="1" width="24.6640625" style="159" bestFit="1" customWidth="1"/>
    <col min="2" max="5" width="15.77734375" style="159" customWidth="1"/>
    <col min="6" max="16384" width="8.88671875" style="159" customWidth="1"/>
  </cols>
  <sheetData>
    <row r="2" spans="1:5" ht="14.25">
      <c r="A2" s="216" t="s">
        <v>1</v>
      </c>
      <c r="B2" s="216"/>
      <c r="C2" s="217"/>
      <c r="D2" s="217"/>
      <c r="E2" s="217"/>
    </row>
    <row r="3" spans="1:5" ht="13.5">
      <c r="A3" s="218" t="s">
        <v>228</v>
      </c>
      <c r="B3" s="218"/>
      <c r="C3" s="217"/>
      <c r="D3" s="217"/>
      <c r="E3" s="217"/>
    </row>
    <row r="4" spans="1:5" ht="13.5">
      <c r="A4" s="211" t="s">
        <v>84</v>
      </c>
      <c r="B4" s="211"/>
      <c r="C4" s="219"/>
      <c r="D4" s="219"/>
      <c r="E4" s="219"/>
    </row>
    <row r="5" ht="12">
      <c r="E5" s="7" t="s">
        <v>256</v>
      </c>
    </row>
    <row r="6" spans="1:5" ht="12">
      <c r="A6" s="212" t="s">
        <v>86</v>
      </c>
      <c r="B6" s="214" t="s">
        <v>166</v>
      </c>
      <c r="C6" s="214"/>
      <c r="D6" s="215" t="s">
        <v>167</v>
      </c>
      <c r="E6" s="214"/>
    </row>
    <row r="7" spans="1:5" ht="12">
      <c r="A7" s="213"/>
      <c r="B7" s="161" t="s">
        <v>89</v>
      </c>
      <c r="C7" s="163" t="s">
        <v>89</v>
      </c>
      <c r="D7" s="162" t="s">
        <v>89</v>
      </c>
      <c r="E7" s="160" t="s">
        <v>89</v>
      </c>
    </row>
    <row r="8" spans="1:5" ht="12">
      <c r="A8" s="157" t="s">
        <v>168</v>
      </c>
      <c r="B8" s="168"/>
      <c r="C8" s="169">
        <v>15761922556</v>
      </c>
      <c r="D8" s="170"/>
      <c r="E8" s="165">
        <f>SUM(D9:D11)</f>
        <v>14778459925</v>
      </c>
    </row>
    <row r="9" spans="1:5" ht="12">
      <c r="A9" s="158" t="s">
        <v>169</v>
      </c>
      <c r="B9" s="171">
        <v>13689695878</v>
      </c>
      <c r="C9" s="172"/>
      <c r="D9" s="164">
        <v>12717747658</v>
      </c>
      <c r="E9" s="166"/>
    </row>
    <row r="10" spans="1:5" ht="12">
      <c r="A10" s="158" t="s">
        <v>170</v>
      </c>
      <c r="B10" s="171">
        <v>2072226678</v>
      </c>
      <c r="C10" s="172"/>
      <c r="D10" s="164">
        <v>2061219708</v>
      </c>
      <c r="E10" s="166"/>
    </row>
    <row r="11" spans="1:5" ht="12">
      <c r="A11" s="176" t="s">
        <v>171</v>
      </c>
      <c r="B11" s="174">
        <v>0</v>
      </c>
      <c r="C11" s="175"/>
      <c r="D11" s="177">
        <v>-507441</v>
      </c>
      <c r="E11" s="167"/>
    </row>
    <row r="12" spans="1:5" ht="12">
      <c r="A12" s="157" t="s">
        <v>172</v>
      </c>
      <c r="B12" s="168"/>
      <c r="C12" s="169">
        <v>2023108222</v>
      </c>
      <c r="D12" s="170"/>
      <c r="E12" s="165">
        <f>SUM(D13:D14)</f>
        <v>2134650936</v>
      </c>
    </row>
    <row r="13" spans="1:5" ht="12">
      <c r="A13" s="158" t="s">
        <v>173</v>
      </c>
      <c r="B13" s="171">
        <v>2023108222</v>
      </c>
      <c r="C13" s="172"/>
      <c r="D13" s="164">
        <v>2134650936</v>
      </c>
      <c r="E13" s="166"/>
    </row>
    <row r="14" spans="1:5" ht="12">
      <c r="A14" s="176" t="s">
        <v>174</v>
      </c>
      <c r="B14" s="174">
        <v>0</v>
      </c>
      <c r="C14" s="175"/>
      <c r="D14" s="177">
        <v>0</v>
      </c>
      <c r="E14" s="167"/>
    </row>
    <row r="15" spans="1:5" ht="12">
      <c r="A15" s="182" t="s">
        <v>222</v>
      </c>
      <c r="B15" s="184"/>
      <c r="C15" s="185">
        <v>13738814334</v>
      </c>
      <c r="D15" s="185"/>
      <c r="E15" s="185">
        <f>E8-E12</f>
        <v>12643808989</v>
      </c>
    </row>
    <row r="16" spans="1:5" ht="12">
      <c r="A16" s="157" t="s">
        <v>175</v>
      </c>
      <c r="B16" s="168"/>
      <c r="C16" s="169">
        <v>4669919215</v>
      </c>
      <c r="D16" s="170"/>
      <c r="E16" s="165">
        <f>SUM(D17:D41)</f>
        <v>5040743046</v>
      </c>
    </row>
    <row r="17" spans="1:5" ht="12">
      <c r="A17" s="158" t="s">
        <v>176</v>
      </c>
      <c r="B17" s="171">
        <v>664427931</v>
      </c>
      <c r="C17" s="172"/>
      <c r="D17" s="164">
        <v>729917047</v>
      </c>
      <c r="E17" s="166"/>
    </row>
    <row r="18" spans="1:5" ht="12">
      <c r="A18" s="158" t="s">
        <v>177</v>
      </c>
      <c r="B18" s="171">
        <v>92768563</v>
      </c>
      <c r="C18" s="172"/>
      <c r="D18" s="164">
        <v>49681242</v>
      </c>
      <c r="E18" s="166"/>
    </row>
    <row r="19" spans="1:5" ht="12">
      <c r="A19" s="158" t="s">
        <v>178</v>
      </c>
      <c r="B19" s="171">
        <v>109891052</v>
      </c>
      <c r="C19" s="172"/>
      <c r="D19" s="164">
        <v>148706175</v>
      </c>
      <c r="E19" s="166"/>
    </row>
    <row r="20" spans="1:5" ht="12">
      <c r="A20" s="158" t="s">
        <v>179</v>
      </c>
      <c r="B20" s="171">
        <v>56361273</v>
      </c>
      <c r="C20" s="172"/>
      <c r="D20" s="164">
        <v>48858142</v>
      </c>
      <c r="E20" s="166"/>
    </row>
    <row r="21" spans="1:5" ht="12">
      <c r="A21" s="158" t="s">
        <v>180</v>
      </c>
      <c r="B21" s="171">
        <v>19648546</v>
      </c>
      <c r="C21" s="172"/>
      <c r="D21" s="164">
        <v>37399907</v>
      </c>
      <c r="E21" s="166"/>
    </row>
    <row r="22" spans="1:5" ht="12">
      <c r="A22" s="158" t="s">
        <v>181</v>
      </c>
      <c r="B22" s="171">
        <v>15538706</v>
      </c>
      <c r="C22" s="172"/>
      <c r="D22" s="164">
        <v>13008467</v>
      </c>
      <c r="E22" s="166"/>
    </row>
    <row r="23" spans="1:5" ht="12">
      <c r="A23" s="158" t="s">
        <v>182</v>
      </c>
      <c r="B23" s="171">
        <v>0</v>
      </c>
      <c r="C23" s="172"/>
      <c r="D23" s="164">
        <v>0</v>
      </c>
      <c r="E23" s="166"/>
    </row>
    <row r="24" spans="1:5" ht="12">
      <c r="A24" s="158" t="s">
        <v>183</v>
      </c>
      <c r="B24" s="171">
        <v>56032740</v>
      </c>
      <c r="C24" s="172"/>
      <c r="D24" s="164">
        <v>-149246344</v>
      </c>
      <c r="E24" s="166"/>
    </row>
    <row r="25" spans="1:5" ht="12">
      <c r="A25" s="158" t="s">
        <v>184</v>
      </c>
      <c r="B25" s="171">
        <v>69701303</v>
      </c>
      <c r="C25" s="172"/>
      <c r="D25" s="164">
        <v>96115679</v>
      </c>
      <c r="E25" s="166"/>
    </row>
    <row r="26" spans="1:5" ht="12">
      <c r="A26" s="158" t="s">
        <v>185</v>
      </c>
      <c r="B26" s="171">
        <v>40398090</v>
      </c>
      <c r="C26" s="172"/>
      <c r="D26" s="164">
        <v>84993457</v>
      </c>
      <c r="E26" s="166"/>
    </row>
    <row r="27" spans="1:5" ht="12">
      <c r="A27" s="158" t="s">
        <v>186</v>
      </c>
      <c r="B27" s="171">
        <v>100000</v>
      </c>
      <c r="C27" s="172"/>
      <c r="D27" s="164">
        <v>138500</v>
      </c>
      <c r="E27" s="166"/>
    </row>
    <row r="28" spans="1:5" ht="12">
      <c r="A28" s="158" t="s">
        <v>187</v>
      </c>
      <c r="B28" s="171">
        <v>36584138</v>
      </c>
      <c r="C28" s="172"/>
      <c r="D28" s="164">
        <v>7481779</v>
      </c>
      <c r="E28" s="166"/>
    </row>
    <row r="29" spans="1:5" ht="12">
      <c r="A29" s="158" t="s">
        <v>188</v>
      </c>
      <c r="B29" s="171">
        <v>4808027</v>
      </c>
      <c r="C29" s="172"/>
      <c r="D29" s="164">
        <v>7138182</v>
      </c>
      <c r="E29" s="166"/>
    </row>
    <row r="30" spans="1:5" ht="12">
      <c r="A30" s="158" t="s">
        <v>189</v>
      </c>
      <c r="B30" s="171">
        <v>2625673</v>
      </c>
      <c r="C30" s="172"/>
      <c r="D30" s="164">
        <v>3539025</v>
      </c>
      <c r="E30" s="166"/>
    </row>
    <row r="31" spans="1:5" ht="12">
      <c r="A31" s="158" t="s">
        <v>190</v>
      </c>
      <c r="B31" s="171">
        <v>3993398</v>
      </c>
      <c r="C31" s="172"/>
      <c r="D31" s="164">
        <v>440000</v>
      </c>
      <c r="E31" s="166"/>
    </row>
    <row r="32" spans="1:5" ht="12">
      <c r="A32" s="158" t="s">
        <v>191</v>
      </c>
      <c r="B32" s="171">
        <v>4493780</v>
      </c>
      <c r="C32" s="172"/>
      <c r="D32" s="164">
        <v>2448250</v>
      </c>
      <c r="E32" s="166"/>
    </row>
    <row r="33" spans="1:5" ht="12">
      <c r="A33" s="158" t="s">
        <v>192</v>
      </c>
      <c r="B33" s="171">
        <v>3428460</v>
      </c>
      <c r="C33" s="172"/>
      <c r="D33" s="164">
        <v>2937300</v>
      </c>
      <c r="E33" s="166"/>
    </row>
    <row r="34" spans="1:5" ht="12">
      <c r="A34" s="158" t="s">
        <v>193</v>
      </c>
      <c r="B34" s="171">
        <v>5752640</v>
      </c>
      <c r="C34" s="172"/>
      <c r="D34" s="164">
        <v>6235903</v>
      </c>
      <c r="E34" s="166"/>
    </row>
    <row r="35" spans="1:5" ht="12">
      <c r="A35" s="158" t="s">
        <v>194</v>
      </c>
      <c r="B35" s="171">
        <v>969476577</v>
      </c>
      <c r="C35" s="172"/>
      <c r="D35" s="164">
        <v>-1509344213</v>
      </c>
      <c r="E35" s="166"/>
    </row>
    <row r="36" spans="1:5" ht="12">
      <c r="A36" s="158" t="s">
        <v>195</v>
      </c>
      <c r="B36" s="171">
        <v>831982612</v>
      </c>
      <c r="C36" s="172"/>
      <c r="D36" s="164">
        <v>978917281</v>
      </c>
      <c r="E36" s="166"/>
    </row>
    <row r="37" spans="1:5" ht="12">
      <c r="A37" s="158" t="s">
        <v>196</v>
      </c>
      <c r="B37" s="171">
        <v>540511769</v>
      </c>
      <c r="C37" s="172"/>
      <c r="D37" s="164">
        <v>1248900882</v>
      </c>
      <c r="E37" s="166"/>
    </row>
    <row r="38" spans="1:5" ht="12">
      <c r="A38" s="158" t="s">
        <v>197</v>
      </c>
      <c r="B38" s="171">
        <v>1057594649</v>
      </c>
      <c r="C38" s="172"/>
      <c r="D38" s="164">
        <v>3172355231</v>
      </c>
      <c r="E38" s="166"/>
    </row>
    <row r="39" spans="1:5" ht="12">
      <c r="A39" s="158" t="s">
        <v>198</v>
      </c>
      <c r="B39" s="171">
        <v>61684400</v>
      </c>
      <c r="C39" s="172"/>
      <c r="D39" s="164">
        <v>100259167</v>
      </c>
      <c r="E39" s="166"/>
    </row>
    <row r="40" spans="1:5" ht="12">
      <c r="A40" s="158" t="s">
        <v>199</v>
      </c>
      <c r="B40" s="171">
        <v>144100</v>
      </c>
      <c r="C40" s="172"/>
      <c r="D40" s="164">
        <v>31400</v>
      </c>
      <c r="E40" s="166"/>
    </row>
    <row r="41" spans="1:5" ht="12">
      <c r="A41" s="176" t="s">
        <v>200</v>
      </c>
      <c r="B41" s="174">
        <v>21970788</v>
      </c>
      <c r="C41" s="175"/>
      <c r="D41" s="177">
        <v>-40169413</v>
      </c>
      <c r="E41" s="167"/>
    </row>
    <row r="42" spans="1:5" ht="12">
      <c r="A42" s="182" t="s">
        <v>223</v>
      </c>
      <c r="B42" s="184"/>
      <c r="C42" s="185">
        <v>9068895119</v>
      </c>
      <c r="D42" s="185"/>
      <c r="E42" s="185">
        <f>E15-E16</f>
        <v>7603065943</v>
      </c>
    </row>
    <row r="43" spans="1:5" ht="12">
      <c r="A43" s="157" t="s">
        <v>201</v>
      </c>
      <c r="B43" s="168"/>
      <c r="C43" s="169">
        <v>4809592693</v>
      </c>
      <c r="D43" s="170"/>
      <c r="E43" s="165">
        <f>SUM(D44:D51)</f>
        <v>2500266890</v>
      </c>
    </row>
    <row r="44" spans="1:5" ht="12">
      <c r="A44" s="158" t="s">
        <v>202</v>
      </c>
      <c r="B44" s="171">
        <v>839090879</v>
      </c>
      <c r="C44" s="172"/>
      <c r="D44" s="164">
        <v>292378786</v>
      </c>
      <c r="E44" s="166"/>
    </row>
    <row r="45" spans="1:5" ht="12">
      <c r="A45" s="158" t="s">
        <v>203</v>
      </c>
      <c r="B45" s="171">
        <v>1814316690</v>
      </c>
      <c r="C45" s="172"/>
      <c r="D45" s="164">
        <v>329327337</v>
      </c>
      <c r="E45" s="166"/>
    </row>
    <row r="46" spans="1:5" ht="12">
      <c r="A46" s="158" t="s">
        <v>204</v>
      </c>
      <c r="B46" s="171">
        <v>27409550</v>
      </c>
      <c r="C46" s="172"/>
      <c r="D46" s="164">
        <v>-46431961</v>
      </c>
      <c r="E46" s="166"/>
    </row>
    <row r="47" spans="1:5" ht="12">
      <c r="A47" s="158" t="s">
        <v>205</v>
      </c>
      <c r="B47" s="171">
        <v>0</v>
      </c>
      <c r="C47" s="172"/>
      <c r="D47" s="164">
        <v>690392412</v>
      </c>
      <c r="E47" s="166"/>
    </row>
    <row r="48" spans="1:5" ht="12">
      <c r="A48" s="158" t="s">
        <v>206</v>
      </c>
      <c r="B48" s="171">
        <v>644054448</v>
      </c>
      <c r="C48" s="172"/>
      <c r="D48" s="164">
        <v>1211704061</v>
      </c>
      <c r="E48" s="166"/>
    </row>
    <row r="49" spans="1:5" ht="12">
      <c r="A49" s="158" t="s">
        <v>207</v>
      </c>
      <c r="B49" s="171">
        <v>1477607448</v>
      </c>
      <c r="C49" s="172"/>
      <c r="D49" s="164">
        <v>0</v>
      </c>
      <c r="E49" s="166"/>
    </row>
    <row r="50" spans="1:5" ht="12">
      <c r="A50" s="158" t="s">
        <v>208</v>
      </c>
      <c r="B50" s="171">
        <v>0</v>
      </c>
      <c r="C50" s="172"/>
      <c r="D50" s="164">
        <v>3777957</v>
      </c>
      <c r="E50" s="166"/>
    </row>
    <row r="51" spans="1:5" ht="12">
      <c r="A51" s="176" t="s">
        <v>209</v>
      </c>
      <c r="B51" s="174">
        <v>7113678</v>
      </c>
      <c r="C51" s="175"/>
      <c r="D51" s="177">
        <v>19118298</v>
      </c>
      <c r="E51" s="167"/>
    </row>
    <row r="52" spans="1:5" ht="12">
      <c r="A52" s="157" t="s">
        <v>210</v>
      </c>
      <c r="B52" s="168"/>
      <c r="C52" s="169">
        <v>6026632094</v>
      </c>
      <c r="D52" s="170"/>
      <c r="E52" s="165">
        <f>SUM(D53:D58)</f>
        <v>48074725</v>
      </c>
    </row>
    <row r="53" spans="1:5" ht="12">
      <c r="A53" s="158" t="s">
        <v>211</v>
      </c>
      <c r="B53" s="171">
        <v>0</v>
      </c>
      <c r="C53" s="172"/>
      <c r="D53" s="164">
        <v>0</v>
      </c>
      <c r="E53" s="166"/>
    </row>
    <row r="54" spans="1:5" ht="12">
      <c r="A54" s="158" t="s">
        <v>212</v>
      </c>
      <c r="B54" s="171">
        <v>20000000</v>
      </c>
      <c r="C54" s="172"/>
      <c r="D54" s="164">
        <v>0</v>
      </c>
      <c r="E54" s="166"/>
    </row>
    <row r="55" spans="1:5" ht="12">
      <c r="A55" s="158" t="s">
        <v>213</v>
      </c>
      <c r="B55" s="171">
        <v>1580106870</v>
      </c>
      <c r="C55" s="172"/>
      <c r="D55" s="164">
        <v>-335102985</v>
      </c>
      <c r="E55" s="166"/>
    </row>
    <row r="56" spans="1:5" ht="12">
      <c r="A56" s="158" t="s">
        <v>214</v>
      </c>
      <c r="B56" s="171">
        <v>4426422747</v>
      </c>
      <c r="C56" s="172"/>
      <c r="D56" s="164">
        <v>359811193</v>
      </c>
      <c r="E56" s="166"/>
    </row>
    <row r="57" spans="1:5" ht="12">
      <c r="A57" s="158" t="s">
        <v>215</v>
      </c>
      <c r="B57" s="171">
        <v>0</v>
      </c>
      <c r="C57" s="172"/>
      <c r="D57" s="164">
        <v>0</v>
      </c>
      <c r="E57" s="166"/>
    </row>
    <row r="58" spans="1:5" ht="12">
      <c r="A58" s="176" t="s">
        <v>216</v>
      </c>
      <c r="B58" s="174">
        <v>102477</v>
      </c>
      <c r="C58" s="175"/>
      <c r="D58" s="177">
        <v>23366517</v>
      </c>
      <c r="E58" s="167"/>
    </row>
    <row r="59" spans="1:5" ht="12">
      <c r="A59" s="182" t="s">
        <v>224</v>
      </c>
      <c r="B59" s="184"/>
      <c r="C59" s="185">
        <v>7851855718</v>
      </c>
      <c r="D59" s="185"/>
      <c r="E59" s="185">
        <f>E42+E43-E52</f>
        <v>10055258108</v>
      </c>
    </row>
    <row r="60" spans="1:5" ht="12">
      <c r="A60" s="157" t="s">
        <v>217</v>
      </c>
      <c r="B60" s="168"/>
      <c r="C60" s="169">
        <v>0</v>
      </c>
      <c r="D60" s="170"/>
      <c r="E60" s="165">
        <f>D61</f>
        <v>-32000000</v>
      </c>
    </row>
    <row r="61" spans="1:5" ht="12">
      <c r="A61" s="176" t="s">
        <v>218</v>
      </c>
      <c r="B61" s="174">
        <v>0</v>
      </c>
      <c r="C61" s="175"/>
      <c r="D61" s="177">
        <v>-32000000</v>
      </c>
      <c r="E61" s="167"/>
    </row>
    <row r="62" spans="1:5" ht="12">
      <c r="A62" s="157" t="s">
        <v>225</v>
      </c>
      <c r="B62" s="178"/>
      <c r="C62" s="179">
        <v>0</v>
      </c>
      <c r="D62" s="180"/>
      <c r="E62" s="181">
        <v>0</v>
      </c>
    </row>
    <row r="63" spans="1:5" ht="12">
      <c r="A63" s="182" t="s">
        <v>226</v>
      </c>
      <c r="B63" s="184"/>
      <c r="C63" s="185">
        <v>7851855718</v>
      </c>
      <c r="D63" s="185"/>
      <c r="E63" s="185">
        <f>E59+E60-E62</f>
        <v>10023258108</v>
      </c>
    </row>
    <row r="64" spans="1:5" ht="12">
      <c r="A64" s="157" t="s">
        <v>219</v>
      </c>
      <c r="B64" s="168"/>
      <c r="C64" s="169">
        <v>1307434694.162</v>
      </c>
      <c r="D64" s="170"/>
      <c r="E64" s="165">
        <f>D65+D66</f>
        <v>1787177150</v>
      </c>
    </row>
    <row r="65" spans="1:5" ht="12">
      <c r="A65" s="158" t="s">
        <v>220</v>
      </c>
      <c r="B65" s="171">
        <v>58989635</v>
      </c>
      <c r="C65" s="172"/>
      <c r="D65" s="173"/>
      <c r="E65" s="166"/>
    </row>
    <row r="66" spans="1:5" ht="12">
      <c r="A66" s="176" t="s">
        <v>221</v>
      </c>
      <c r="B66" s="174">
        <v>1248445059.162</v>
      </c>
      <c r="C66" s="175"/>
      <c r="D66" s="177">
        <v>1787177150</v>
      </c>
      <c r="E66" s="167"/>
    </row>
    <row r="67" spans="1:5" ht="12">
      <c r="A67" s="183" t="s">
        <v>227</v>
      </c>
      <c r="B67" s="184"/>
      <c r="C67" s="185">
        <v>6544421023.838</v>
      </c>
      <c r="D67" s="185"/>
      <c r="E67" s="185">
        <f>E63-E64</f>
        <v>8236080958</v>
      </c>
    </row>
  </sheetData>
  <mergeCells count="6">
    <mergeCell ref="A6:A7"/>
    <mergeCell ref="B6:C6"/>
    <mergeCell ref="D6:E6"/>
    <mergeCell ref="A2:E2"/>
    <mergeCell ref="A3:E3"/>
    <mergeCell ref="A4:E4"/>
  </mergeCells>
  <printOptions/>
  <pageMargins left="0.75" right="0.75" top="1" bottom="1" header="0.5" footer="0.5"/>
  <pageSetup fitToHeight="2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24"/>
  <sheetViews>
    <sheetView showGridLines="0" workbookViewId="0" topLeftCell="A1">
      <selection activeCell="C23" sqref="C23"/>
    </sheetView>
  </sheetViews>
  <sheetFormatPr defaultColWidth="8.88671875" defaultRowHeight="13.5"/>
  <cols>
    <col min="1" max="1" width="1.5625" style="3" customWidth="1"/>
    <col min="2" max="2" width="20.21484375" style="3" customWidth="1"/>
    <col min="3" max="3" width="28.3359375" style="4" customWidth="1"/>
    <col min="4" max="4" width="24.99609375" style="4" customWidth="1"/>
    <col min="5" max="5" width="9.4453125" style="3" customWidth="1"/>
    <col min="6" max="16384" width="8.88671875" style="3" customWidth="1"/>
  </cols>
  <sheetData>
    <row r="1" ht="12.75" customHeight="1"/>
    <row r="2" spans="2:4" ht="12.75" customHeight="1">
      <c r="B2" s="220" t="s">
        <v>229</v>
      </c>
      <c r="C2" s="221"/>
      <c r="D2" s="221"/>
    </row>
    <row r="3" spans="2:4" ht="12.75" customHeight="1">
      <c r="B3" s="222" t="s">
        <v>249</v>
      </c>
      <c r="C3" s="223"/>
      <c r="D3" s="223"/>
    </row>
    <row r="4" spans="2:4" ht="12.75" customHeight="1">
      <c r="B4" s="224" t="s">
        <v>230</v>
      </c>
      <c r="C4" s="221"/>
      <c r="D4" s="221"/>
    </row>
    <row r="5" spans="2:4" s="189" customFormat="1" ht="12.75" customHeight="1" thickBot="1">
      <c r="B5" s="1"/>
      <c r="C5" s="6"/>
      <c r="D5" s="7" t="s">
        <v>256</v>
      </c>
    </row>
    <row r="6" spans="2:4" s="189" customFormat="1" ht="18" customHeight="1" thickBot="1">
      <c r="B6" s="8" t="s">
        <v>231</v>
      </c>
      <c r="C6" s="9" t="s">
        <v>232</v>
      </c>
      <c r="D6" s="10" t="s">
        <v>242</v>
      </c>
    </row>
    <row r="7" spans="2:23" s="189" customFormat="1" ht="15" customHeight="1">
      <c r="B7" s="11" t="s">
        <v>243</v>
      </c>
      <c r="C7" s="190">
        <v>769621319</v>
      </c>
      <c r="D7" s="14">
        <f aca="true" t="shared" si="0" ref="D7:D23">SUM(C7:C7)</f>
        <v>769621319</v>
      </c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</row>
    <row r="8" spans="2:23" s="189" customFormat="1" ht="15" customHeight="1">
      <c r="B8" s="11" t="s">
        <v>244</v>
      </c>
      <c r="C8" s="12">
        <v>110294493</v>
      </c>
      <c r="D8" s="14">
        <f t="shared" si="0"/>
        <v>110294493</v>
      </c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</row>
    <row r="9" spans="2:23" s="189" customFormat="1" ht="15" customHeight="1">
      <c r="B9" s="192" t="s">
        <v>245</v>
      </c>
      <c r="C9" s="12">
        <v>31466451</v>
      </c>
      <c r="D9" s="14">
        <f t="shared" si="0"/>
        <v>31466451</v>
      </c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</row>
    <row r="10" spans="2:23" s="189" customFormat="1" ht="15" customHeight="1">
      <c r="B10" s="11" t="s">
        <v>233</v>
      </c>
      <c r="C10" s="12">
        <v>54132617</v>
      </c>
      <c r="D10" s="14">
        <f t="shared" si="0"/>
        <v>54132617</v>
      </c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</row>
    <row r="11" spans="2:23" s="189" customFormat="1" ht="15" customHeight="1">
      <c r="B11" s="11" t="s">
        <v>234</v>
      </c>
      <c r="C11" s="12">
        <v>36006719</v>
      </c>
      <c r="D11" s="14">
        <f t="shared" si="0"/>
        <v>36006719</v>
      </c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</row>
    <row r="12" spans="2:23" s="189" customFormat="1" ht="15" customHeight="1">
      <c r="B12" s="11" t="s">
        <v>246</v>
      </c>
      <c r="C12" s="12">
        <v>31000</v>
      </c>
      <c r="D12" s="14">
        <f t="shared" si="0"/>
        <v>31000</v>
      </c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</row>
    <row r="13" spans="2:23" s="189" customFormat="1" ht="15" customHeight="1">
      <c r="B13" s="11" t="s">
        <v>235</v>
      </c>
      <c r="C13" s="12">
        <v>250935053</v>
      </c>
      <c r="D13" s="14">
        <f t="shared" si="0"/>
        <v>250935053</v>
      </c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</row>
    <row r="14" spans="2:23" s="189" customFormat="1" ht="15" customHeight="1">
      <c r="B14" s="11" t="s">
        <v>236</v>
      </c>
      <c r="C14" s="12">
        <v>19733156</v>
      </c>
      <c r="D14" s="14">
        <f t="shared" si="0"/>
        <v>19733156</v>
      </c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</row>
    <row r="15" spans="2:23" s="189" customFormat="1" ht="15" customHeight="1">
      <c r="B15" s="11" t="s">
        <v>237</v>
      </c>
      <c r="C15" s="12">
        <v>479034150</v>
      </c>
      <c r="D15" s="14">
        <f t="shared" si="0"/>
        <v>479034150</v>
      </c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</row>
    <row r="16" spans="2:23" s="189" customFormat="1" ht="15" customHeight="1">
      <c r="B16" s="11" t="s">
        <v>238</v>
      </c>
      <c r="C16" s="12">
        <v>60806692</v>
      </c>
      <c r="D16" s="14">
        <f t="shared" si="0"/>
        <v>60806692</v>
      </c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</row>
    <row r="17" spans="2:23" s="189" customFormat="1" ht="15" customHeight="1">
      <c r="B17" s="11" t="s">
        <v>250</v>
      </c>
      <c r="C17" s="12">
        <v>3170370</v>
      </c>
      <c r="D17" s="14">
        <f t="shared" si="0"/>
        <v>3170370</v>
      </c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</row>
    <row r="18" spans="2:23" s="189" customFormat="1" ht="15" customHeight="1">
      <c r="B18" s="11" t="s">
        <v>251</v>
      </c>
      <c r="C18" s="12">
        <v>750000</v>
      </c>
      <c r="D18" s="14">
        <f t="shared" si="0"/>
        <v>750000</v>
      </c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</row>
    <row r="19" spans="2:23" s="189" customFormat="1" ht="15" customHeight="1">
      <c r="B19" s="11" t="s">
        <v>247</v>
      </c>
      <c r="C19" s="12">
        <v>105000</v>
      </c>
      <c r="D19" s="14">
        <f t="shared" si="0"/>
        <v>105000</v>
      </c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</row>
    <row r="20" spans="2:23" s="189" customFormat="1" ht="15" customHeight="1">
      <c r="B20" s="11" t="s">
        <v>248</v>
      </c>
      <c r="C20" s="12">
        <v>5187534</v>
      </c>
      <c r="D20" s="14">
        <f t="shared" si="0"/>
        <v>5187534</v>
      </c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</row>
    <row r="21" spans="2:23" s="189" customFormat="1" ht="15" customHeight="1">
      <c r="B21" s="11" t="s">
        <v>252</v>
      </c>
      <c r="C21" s="12">
        <v>1197980</v>
      </c>
      <c r="D21" s="14">
        <f t="shared" si="0"/>
        <v>1197980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</row>
    <row r="22" spans="2:23" s="189" customFormat="1" ht="15" customHeight="1">
      <c r="B22" s="11" t="s">
        <v>239</v>
      </c>
      <c r="C22" s="12">
        <v>4085634</v>
      </c>
      <c r="D22" s="14">
        <f t="shared" si="0"/>
        <v>4085634</v>
      </c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</row>
    <row r="23" spans="2:23" s="189" customFormat="1" ht="15" customHeight="1">
      <c r="B23" s="11" t="s">
        <v>240</v>
      </c>
      <c r="C23" s="12">
        <v>196550054</v>
      </c>
      <c r="D23" s="14">
        <f t="shared" si="0"/>
        <v>196550054</v>
      </c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</row>
    <row r="24" spans="2:23" s="189" customFormat="1" ht="18" customHeight="1" thickBot="1">
      <c r="B24" s="2" t="s">
        <v>241</v>
      </c>
      <c r="C24" s="193">
        <f>SUM(C7:C23)</f>
        <v>2023108222</v>
      </c>
      <c r="D24" s="194">
        <f>SUM(D7:D23)</f>
        <v>2023108222</v>
      </c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</row>
    <row r="25" ht="12.75" customHeight="1"/>
    <row r="26" ht="12.75" customHeight="1"/>
    <row r="27" ht="12.75" customHeight="1"/>
    <row r="28" ht="12.75" customHeight="1"/>
    <row r="29" ht="12.75" customHeight="1"/>
  </sheetData>
  <mergeCells count="3">
    <mergeCell ref="B2:D2"/>
    <mergeCell ref="B3:D3"/>
    <mergeCell ref="B4:D4"/>
  </mergeCells>
  <printOptions horizontalCentered="1"/>
  <pageMargins left="0.2755905511811024" right="0.3937007874015748" top="0.4330708661417323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1"/>
  <sheetViews>
    <sheetView showGridLines="0" workbookViewId="0" topLeftCell="A1">
      <selection activeCell="C32" sqref="C32"/>
    </sheetView>
  </sheetViews>
  <sheetFormatPr defaultColWidth="8.88671875" defaultRowHeight="13.5"/>
  <cols>
    <col min="1" max="1" width="3.5546875" style="15" customWidth="1"/>
    <col min="2" max="2" width="15.88671875" style="15" customWidth="1"/>
    <col min="3" max="3" width="10.4453125" style="15" bestFit="1" customWidth="1"/>
    <col min="4" max="6" width="9.5546875" style="15" bestFit="1" customWidth="1"/>
    <col min="7" max="7" width="10.4453125" style="15" bestFit="1" customWidth="1"/>
    <col min="8" max="8" width="9.5546875" style="15" bestFit="1" customWidth="1"/>
    <col min="9" max="11" width="10.10546875" style="15" bestFit="1" customWidth="1"/>
    <col min="12" max="12" width="10.3359375" style="15" bestFit="1" customWidth="1"/>
    <col min="13" max="16384" width="8.88671875" style="15" customWidth="1"/>
  </cols>
  <sheetData>
    <row r="1" ht="12.75" customHeight="1"/>
    <row r="2" spans="2:12" ht="12.75" customHeight="1">
      <c r="B2" s="226" t="s">
        <v>70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2:12" ht="12.75" customHeight="1">
      <c r="B3" s="227" t="s">
        <v>253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2:12" ht="12.75" customHeight="1">
      <c r="B4" s="228" t="s">
        <v>82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</row>
    <row r="5" ht="19.5" customHeight="1" thickBot="1">
      <c r="B5" s="17" t="s">
        <v>28</v>
      </c>
    </row>
    <row r="6" spans="2:12" ht="19.5" customHeight="1" thickBot="1">
      <c r="B6" s="18"/>
      <c r="C6" s="19" t="s">
        <v>3</v>
      </c>
      <c r="D6" s="19" t="s">
        <v>4</v>
      </c>
      <c r="E6" s="19" t="s">
        <v>5</v>
      </c>
      <c r="F6" s="20" t="s">
        <v>6</v>
      </c>
      <c r="G6" s="21" t="s">
        <v>7</v>
      </c>
      <c r="H6" s="19" t="s">
        <v>10</v>
      </c>
      <c r="I6" s="20" t="s">
        <v>29</v>
      </c>
      <c r="J6" s="22" t="s">
        <v>8</v>
      </c>
      <c r="K6" s="22" t="s">
        <v>64</v>
      </c>
      <c r="L6" s="22" t="s">
        <v>80</v>
      </c>
    </row>
    <row r="7" spans="2:12" ht="19.5" customHeight="1">
      <c r="B7" s="23" t="s">
        <v>9</v>
      </c>
      <c r="C7" s="24">
        <v>6</v>
      </c>
      <c r="D7" s="24">
        <v>6</v>
      </c>
      <c r="E7" s="24">
        <v>7</v>
      </c>
      <c r="F7" s="24">
        <v>8</v>
      </c>
      <c r="G7" s="24">
        <v>9</v>
      </c>
      <c r="H7" s="24">
        <v>11</v>
      </c>
      <c r="I7" s="24">
        <v>12</v>
      </c>
      <c r="J7" s="24">
        <v>18</v>
      </c>
      <c r="K7" s="25">
        <v>18</v>
      </c>
      <c r="L7" s="25">
        <v>19</v>
      </c>
    </row>
    <row r="8" spans="2:12" s="28" customFormat="1" ht="24">
      <c r="B8" s="202" t="s">
        <v>259</v>
      </c>
      <c r="C8" s="204">
        <v>19898</v>
      </c>
      <c r="D8" s="204">
        <v>25985</v>
      </c>
      <c r="E8" s="204">
        <v>31200</v>
      </c>
      <c r="F8" s="204">
        <v>36171</v>
      </c>
      <c r="G8" s="204">
        <v>37185</v>
      </c>
      <c r="H8" s="204">
        <v>51308</v>
      </c>
      <c r="I8" s="204">
        <v>62861</v>
      </c>
      <c r="J8" s="204">
        <v>64166</v>
      </c>
      <c r="K8" s="203" t="s">
        <v>257</v>
      </c>
      <c r="L8" s="203" t="s">
        <v>258</v>
      </c>
    </row>
    <row r="9" spans="2:12" ht="19.5" customHeight="1">
      <c r="B9" s="29" t="s">
        <v>30</v>
      </c>
      <c r="C9" s="26">
        <v>4753</v>
      </c>
      <c r="D9" s="26">
        <v>7291</v>
      </c>
      <c r="E9" s="26">
        <v>10135</v>
      </c>
      <c r="F9" s="26">
        <v>12017</v>
      </c>
      <c r="G9" s="26">
        <v>13622</v>
      </c>
      <c r="H9" s="26">
        <v>14662</v>
      </c>
      <c r="I9" s="26">
        <v>15221</v>
      </c>
      <c r="J9" s="75">
        <v>16944</v>
      </c>
      <c r="K9" s="27">
        <v>17147</v>
      </c>
      <c r="L9" s="27">
        <v>17515</v>
      </c>
    </row>
    <row r="10" spans="2:12" ht="19.5" customHeight="1" thickBot="1">
      <c r="B10" s="30" t="s">
        <v>31</v>
      </c>
      <c r="C10" s="31">
        <v>48492</v>
      </c>
      <c r="D10" s="31">
        <v>61922</v>
      </c>
      <c r="E10" s="31">
        <v>89054</v>
      </c>
      <c r="F10" s="31">
        <v>97947</v>
      </c>
      <c r="G10" s="31">
        <v>102771</v>
      </c>
      <c r="H10" s="31">
        <v>129591</v>
      </c>
      <c r="I10" s="31">
        <v>138203</v>
      </c>
      <c r="J10" s="31">
        <v>142937</v>
      </c>
      <c r="K10" s="32">
        <v>140057</v>
      </c>
      <c r="L10" s="32">
        <v>146378</v>
      </c>
    </row>
    <row r="11" spans="2:11" ht="19.5" customHeight="1">
      <c r="B11" s="229"/>
      <c r="C11" s="229"/>
      <c r="D11" s="229"/>
      <c r="E11" s="229"/>
      <c r="F11" s="229"/>
      <c r="G11" s="229"/>
      <c r="H11" s="229"/>
      <c r="I11" s="229"/>
      <c r="J11" s="33"/>
      <c r="K11" s="33"/>
    </row>
    <row r="12" spans="2:11" ht="19.5" customHeight="1" thickBot="1">
      <c r="B12" s="34" t="s">
        <v>32</v>
      </c>
      <c r="C12" s="33"/>
      <c r="D12" s="33"/>
      <c r="E12" s="33"/>
      <c r="F12" s="33"/>
      <c r="G12" s="33"/>
      <c r="H12" s="33"/>
      <c r="I12" s="33"/>
      <c r="J12" s="33"/>
      <c r="K12" s="33"/>
    </row>
    <row r="13" spans="2:12" ht="19.5" customHeight="1" thickBot="1">
      <c r="B13" s="109"/>
      <c r="C13" s="110" t="s">
        <v>33</v>
      </c>
      <c r="D13" s="110" t="s">
        <v>33</v>
      </c>
      <c r="E13" s="110" t="s">
        <v>33</v>
      </c>
      <c r="F13" s="111" t="s">
        <v>33</v>
      </c>
      <c r="G13" s="112" t="s">
        <v>34</v>
      </c>
      <c r="H13" s="113" t="s">
        <v>35</v>
      </c>
      <c r="I13" s="114" t="s">
        <v>36</v>
      </c>
      <c r="J13" s="20" t="s">
        <v>37</v>
      </c>
      <c r="K13" s="126" t="s">
        <v>63</v>
      </c>
      <c r="L13" s="126" t="s">
        <v>80</v>
      </c>
    </row>
    <row r="14" spans="2:12" ht="19.5" customHeight="1">
      <c r="B14" s="117" t="s">
        <v>38</v>
      </c>
      <c r="C14" s="118" t="s">
        <v>33</v>
      </c>
      <c r="D14" s="118" t="s">
        <v>33</v>
      </c>
      <c r="E14" s="120" t="s">
        <v>33</v>
      </c>
      <c r="F14" s="122" t="s">
        <v>33</v>
      </c>
      <c r="G14" s="24">
        <v>6</v>
      </c>
      <c r="H14" s="24">
        <v>7</v>
      </c>
      <c r="I14" s="24">
        <v>7</v>
      </c>
      <c r="J14" s="24">
        <v>7</v>
      </c>
      <c r="K14" s="25">
        <v>8</v>
      </c>
      <c r="L14" s="25">
        <v>8</v>
      </c>
    </row>
    <row r="15" spans="2:12" ht="19.5" customHeight="1" thickBot="1">
      <c r="B15" s="115" t="s">
        <v>39</v>
      </c>
      <c r="C15" s="119" t="s">
        <v>33</v>
      </c>
      <c r="D15" s="119" t="s">
        <v>33</v>
      </c>
      <c r="E15" s="121" t="s">
        <v>33</v>
      </c>
      <c r="F15" s="123" t="s">
        <v>33</v>
      </c>
      <c r="G15" s="124">
        <v>23496</v>
      </c>
      <c r="H15" s="125">
        <v>30403</v>
      </c>
      <c r="I15" s="38">
        <v>26748</v>
      </c>
      <c r="J15" s="38">
        <v>20712</v>
      </c>
      <c r="K15" s="116">
        <v>21521</v>
      </c>
      <c r="L15" s="116">
        <v>20912</v>
      </c>
    </row>
    <row r="16" spans="2:11" ht="19.5" customHeight="1">
      <c r="B16" s="225"/>
      <c r="C16" s="225"/>
      <c r="D16" s="225"/>
      <c r="E16" s="225"/>
      <c r="F16" s="225"/>
      <c r="G16" s="225"/>
      <c r="H16" s="225"/>
      <c r="I16" s="225"/>
      <c r="J16" s="33"/>
      <c r="K16" s="33"/>
    </row>
    <row r="17" spans="2:11" ht="19.5" customHeight="1" thickBot="1">
      <c r="B17" s="39" t="s">
        <v>40</v>
      </c>
      <c r="C17" s="225"/>
      <c r="D17" s="225"/>
      <c r="E17" s="225"/>
      <c r="F17" s="225"/>
      <c r="G17" s="225"/>
      <c r="H17" s="225"/>
      <c r="I17" s="225"/>
      <c r="J17" s="33"/>
      <c r="K17" s="33"/>
    </row>
    <row r="18" spans="2:12" ht="19.5" customHeight="1" thickBot="1">
      <c r="B18" s="18"/>
      <c r="C18" s="35" t="s">
        <v>33</v>
      </c>
      <c r="D18" s="35" t="s">
        <v>33</v>
      </c>
      <c r="E18" s="35" t="s">
        <v>33</v>
      </c>
      <c r="F18" s="36" t="s">
        <v>33</v>
      </c>
      <c r="G18" s="21" t="s">
        <v>34</v>
      </c>
      <c r="H18" s="19" t="s">
        <v>35</v>
      </c>
      <c r="I18" s="20" t="s">
        <v>36</v>
      </c>
      <c r="J18" s="20" t="s">
        <v>37</v>
      </c>
      <c r="K18" s="127" t="s">
        <v>63</v>
      </c>
      <c r="L18" s="127" t="s">
        <v>79</v>
      </c>
    </row>
    <row r="19" spans="2:12" ht="19.5" customHeight="1">
      <c r="B19" s="40" t="s">
        <v>38</v>
      </c>
      <c r="C19" s="41" t="s">
        <v>33</v>
      </c>
      <c r="D19" s="41" t="s">
        <v>33</v>
      </c>
      <c r="E19" s="42" t="s">
        <v>33</v>
      </c>
      <c r="F19" s="43" t="s">
        <v>33</v>
      </c>
      <c r="G19" s="24">
        <v>38</v>
      </c>
      <c r="H19" s="24">
        <v>92</v>
      </c>
      <c r="I19" s="24">
        <v>100</v>
      </c>
      <c r="J19" s="24">
        <v>127</v>
      </c>
      <c r="K19" s="25">
        <v>145</v>
      </c>
      <c r="L19" s="25">
        <v>198</v>
      </c>
    </row>
    <row r="20" spans="2:12" ht="19.5" customHeight="1" thickBot="1">
      <c r="B20" s="44" t="s">
        <v>39</v>
      </c>
      <c r="C20" s="45" t="s">
        <v>33</v>
      </c>
      <c r="D20" s="45" t="s">
        <v>33</v>
      </c>
      <c r="E20" s="46" t="s">
        <v>33</v>
      </c>
      <c r="F20" s="47" t="s">
        <v>33</v>
      </c>
      <c r="G20" s="48">
        <v>136710</v>
      </c>
      <c r="H20" s="48">
        <v>257415</v>
      </c>
      <c r="I20" s="38">
        <v>219560</v>
      </c>
      <c r="J20" s="38">
        <v>235122</v>
      </c>
      <c r="K20" s="116">
        <v>310555</v>
      </c>
      <c r="L20" s="116">
        <v>223039</v>
      </c>
    </row>
    <row r="21" spans="2:9" ht="19.5" customHeight="1">
      <c r="B21" s="49"/>
      <c r="C21" s="50"/>
      <c r="D21" s="50"/>
      <c r="E21" s="50"/>
      <c r="F21" s="50"/>
      <c r="G21" s="50"/>
      <c r="H21" s="50"/>
      <c r="I21" s="51"/>
    </row>
    <row r="22" spans="2:11" ht="19.5" customHeight="1" thickBot="1">
      <c r="B22" s="39" t="s">
        <v>81</v>
      </c>
      <c r="C22" s="225"/>
      <c r="D22" s="225"/>
      <c r="E22" s="225"/>
      <c r="F22" s="225"/>
      <c r="G22" s="225"/>
      <c r="H22" s="225"/>
      <c r="I22" s="225"/>
      <c r="J22" s="33"/>
      <c r="K22" s="33"/>
    </row>
    <row r="23" spans="2:12" ht="19.5" customHeight="1" thickBot="1">
      <c r="B23" s="18"/>
      <c r="C23" s="35" t="s">
        <v>33</v>
      </c>
      <c r="D23" s="35" t="s">
        <v>33</v>
      </c>
      <c r="E23" s="35" t="s">
        <v>33</v>
      </c>
      <c r="F23" s="36" t="s">
        <v>33</v>
      </c>
      <c r="G23" s="21" t="s">
        <v>34</v>
      </c>
      <c r="H23" s="19" t="s">
        <v>35</v>
      </c>
      <c r="I23" s="20" t="s">
        <v>36</v>
      </c>
      <c r="J23" s="20" t="s">
        <v>37</v>
      </c>
      <c r="K23" s="127" t="s">
        <v>63</v>
      </c>
      <c r="L23" s="127" t="s">
        <v>79</v>
      </c>
    </row>
    <row r="24" spans="2:12" ht="19.5" customHeight="1">
      <c r="B24" s="40" t="s">
        <v>38</v>
      </c>
      <c r="C24" s="41" t="s">
        <v>33</v>
      </c>
      <c r="D24" s="41" t="s">
        <v>33</v>
      </c>
      <c r="E24" s="42" t="s">
        <v>33</v>
      </c>
      <c r="F24" s="43" t="s">
        <v>33</v>
      </c>
      <c r="G24" s="43" t="s">
        <v>33</v>
      </c>
      <c r="H24" s="43" t="s">
        <v>33</v>
      </c>
      <c r="I24" s="43" t="s">
        <v>33</v>
      </c>
      <c r="J24" s="43" t="s">
        <v>33</v>
      </c>
      <c r="K24" s="43" t="s">
        <v>33</v>
      </c>
      <c r="L24" s="25">
        <v>4</v>
      </c>
    </row>
    <row r="25" spans="2:12" ht="19.5" customHeight="1" thickBot="1">
      <c r="B25" s="44" t="s">
        <v>39</v>
      </c>
      <c r="C25" s="45" t="s">
        <v>33</v>
      </c>
      <c r="D25" s="45" t="s">
        <v>33</v>
      </c>
      <c r="E25" s="46" t="s">
        <v>33</v>
      </c>
      <c r="F25" s="47" t="s">
        <v>33</v>
      </c>
      <c r="G25" s="47" t="s">
        <v>33</v>
      </c>
      <c r="H25" s="47" t="s">
        <v>33</v>
      </c>
      <c r="I25" s="47" t="s">
        <v>33</v>
      </c>
      <c r="J25" s="47" t="s">
        <v>33</v>
      </c>
      <c r="K25" s="47" t="s">
        <v>33</v>
      </c>
      <c r="L25" s="116">
        <v>11573</v>
      </c>
    </row>
    <row r="26" ht="19.5" customHeight="1">
      <c r="H26" s="52"/>
    </row>
    <row r="27" spans="10:11" ht="19.5" customHeight="1">
      <c r="J27" s="52"/>
      <c r="K27" s="52"/>
    </row>
    <row r="28" ht="12">
      <c r="H28" s="52"/>
    </row>
    <row r="31" ht="12">
      <c r="H31" s="53"/>
    </row>
  </sheetData>
  <mergeCells count="7">
    <mergeCell ref="C22:I22"/>
    <mergeCell ref="B2:L2"/>
    <mergeCell ref="B3:L3"/>
    <mergeCell ref="B4:L4"/>
    <mergeCell ref="B11:I11"/>
    <mergeCell ref="B16:I16"/>
    <mergeCell ref="C17:I17"/>
  </mergeCells>
  <printOptions/>
  <pageMargins left="0.2362204724409449" right="0.2755905511811024" top="0.4330708661417323" bottom="0.2362204724409449" header="0.2362204724409449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48"/>
  <sheetViews>
    <sheetView showGridLines="0" workbookViewId="0" topLeftCell="A1">
      <selection activeCell="D45" sqref="D45"/>
    </sheetView>
  </sheetViews>
  <sheetFormatPr defaultColWidth="8.88671875" defaultRowHeight="12.75" customHeight="1"/>
  <cols>
    <col min="1" max="1" width="4.10546875" style="15" customWidth="1"/>
    <col min="2" max="2" width="7.3359375" style="55" bestFit="1" customWidth="1"/>
    <col min="3" max="6" width="14.77734375" style="55" customWidth="1"/>
    <col min="7" max="7" width="15.99609375" style="55" customWidth="1"/>
    <col min="8" max="8" width="0.10546875" style="15" customWidth="1"/>
    <col min="9" max="9" width="8.6640625" style="15" customWidth="1"/>
    <col min="10" max="16384" width="8.88671875" style="15" customWidth="1"/>
  </cols>
  <sheetData>
    <row r="3" spans="2:7" ht="13.5" customHeight="1">
      <c r="B3" s="230" t="s">
        <v>11</v>
      </c>
      <c r="C3" s="231"/>
      <c r="D3" s="231"/>
      <c r="E3" s="231"/>
      <c r="F3" s="231"/>
      <c r="G3" s="231"/>
    </row>
    <row r="4" spans="2:7" ht="15" customHeight="1">
      <c r="B4" s="228" t="s">
        <v>0</v>
      </c>
      <c r="C4" s="231"/>
      <c r="D4" s="231"/>
      <c r="E4" s="231"/>
      <c r="F4" s="231"/>
      <c r="G4" s="231"/>
    </row>
    <row r="5" spans="2:7" ht="15" customHeight="1">
      <c r="B5" s="13"/>
      <c r="C5" s="134"/>
      <c r="D5" s="134"/>
      <c r="E5" s="134"/>
      <c r="F5" s="134"/>
      <c r="G5" s="134"/>
    </row>
    <row r="6" ht="12.75" customHeight="1"/>
    <row r="7" spans="2:7" ht="12.75" customHeight="1" thickBot="1">
      <c r="B7" s="56" t="s">
        <v>12</v>
      </c>
      <c r="G7" s="77" t="s">
        <v>71</v>
      </c>
    </row>
    <row r="8" spans="2:7" ht="12.75" customHeight="1" thickBot="1">
      <c r="B8" s="57" t="s">
        <v>13</v>
      </c>
      <c r="C8" s="58" t="s">
        <v>14</v>
      </c>
      <c r="D8" s="58" t="s">
        <v>15</v>
      </c>
      <c r="E8" s="58" t="s">
        <v>16</v>
      </c>
      <c r="F8" s="58" t="s">
        <v>17</v>
      </c>
      <c r="G8" s="59" t="s">
        <v>18</v>
      </c>
    </row>
    <row r="9" spans="2:7" ht="12.75" customHeight="1">
      <c r="B9" s="60" t="s">
        <v>19</v>
      </c>
      <c r="C9" s="83" t="s">
        <v>62</v>
      </c>
      <c r="D9" s="83" t="s">
        <v>62</v>
      </c>
      <c r="E9" s="83" t="s">
        <v>62</v>
      </c>
      <c r="F9" s="61">
        <v>1644039000</v>
      </c>
      <c r="G9" s="62">
        <f>SUM(C9:F9)</f>
        <v>1644039000</v>
      </c>
    </row>
    <row r="10" spans="2:7" ht="12.75" customHeight="1">
      <c r="B10" s="63" t="s">
        <v>20</v>
      </c>
      <c r="C10" s="91" t="s">
        <v>67</v>
      </c>
      <c r="D10" s="91" t="s">
        <v>67</v>
      </c>
      <c r="E10" s="91" t="s">
        <v>67</v>
      </c>
      <c r="F10" s="64">
        <v>743228080</v>
      </c>
      <c r="G10" s="65">
        <f>SUM(C10:F10)</f>
        <v>743228080</v>
      </c>
    </row>
    <row r="11" spans="2:7" ht="12.75" customHeight="1">
      <c r="B11" s="63" t="s">
        <v>21</v>
      </c>
      <c r="C11" s="91" t="s">
        <v>67</v>
      </c>
      <c r="D11" s="91" t="s">
        <v>67</v>
      </c>
      <c r="E11" s="91" t="s">
        <v>67</v>
      </c>
      <c r="F11" s="64">
        <v>10000000</v>
      </c>
      <c r="G11" s="65">
        <f>SUM(C11:F11)</f>
        <v>10000000</v>
      </c>
    </row>
    <row r="12" spans="2:7" ht="12.75" customHeight="1">
      <c r="B12" s="63" t="s">
        <v>22</v>
      </c>
      <c r="C12" s="91" t="s">
        <v>66</v>
      </c>
      <c r="D12" s="91" t="s">
        <v>66</v>
      </c>
      <c r="E12" s="91" t="s">
        <v>66</v>
      </c>
      <c r="F12" s="91" t="s">
        <v>68</v>
      </c>
      <c r="G12" s="95" t="s">
        <v>69</v>
      </c>
    </row>
    <row r="13" spans="2:7" ht="12.75" customHeight="1" thickBot="1">
      <c r="B13" s="66" t="s">
        <v>23</v>
      </c>
      <c r="C13" s="94" t="s">
        <v>68</v>
      </c>
      <c r="D13" s="94" t="s">
        <v>68</v>
      </c>
      <c r="E13" s="94" t="s">
        <v>68</v>
      </c>
      <c r="F13" s="67">
        <f>SUM(F9:F12)</f>
        <v>2397267080</v>
      </c>
      <c r="G13" s="68">
        <f>SUM(G9:G12)</f>
        <v>2397267080</v>
      </c>
    </row>
    <row r="14" spans="2:7" ht="12.75" customHeight="1">
      <c r="B14" s="141"/>
      <c r="C14" s="143"/>
      <c r="D14" s="143"/>
      <c r="E14" s="143"/>
      <c r="F14" s="144"/>
      <c r="G14" s="144"/>
    </row>
    <row r="15" spans="2:7" ht="12.75" customHeight="1">
      <c r="B15" s="141"/>
      <c r="C15" s="143"/>
      <c r="D15" s="143"/>
      <c r="E15" s="143"/>
      <c r="F15" s="144"/>
      <c r="G15" s="144"/>
    </row>
    <row r="16" ht="12.75" customHeight="1"/>
    <row r="17" spans="2:7" ht="12.75" customHeight="1" thickBot="1">
      <c r="B17" s="56" t="s">
        <v>24</v>
      </c>
      <c r="G17" s="77" t="s">
        <v>71</v>
      </c>
    </row>
    <row r="18" spans="2:7" ht="12.75" customHeight="1" thickBot="1">
      <c r="B18" s="57" t="s">
        <v>13</v>
      </c>
      <c r="C18" s="58" t="s">
        <v>14</v>
      </c>
      <c r="D18" s="58" t="s">
        <v>15</v>
      </c>
      <c r="E18" s="58" t="s">
        <v>16</v>
      </c>
      <c r="F18" s="58" t="s">
        <v>17</v>
      </c>
      <c r="G18" s="59" t="s">
        <v>18</v>
      </c>
    </row>
    <row r="19" spans="2:7" ht="12.75" customHeight="1">
      <c r="B19" s="60" t="s">
        <v>19</v>
      </c>
      <c r="C19" s="61">
        <v>3304804549</v>
      </c>
      <c r="D19" s="61">
        <v>3604681393</v>
      </c>
      <c r="E19" s="61">
        <v>5054876407.818182</v>
      </c>
      <c r="F19" s="61">
        <v>5419425742</v>
      </c>
      <c r="G19" s="69">
        <f>SUM(C19:F19)</f>
        <v>17383788091.818184</v>
      </c>
    </row>
    <row r="20" spans="2:7" ht="12.75" customHeight="1">
      <c r="B20" s="63" t="s">
        <v>20</v>
      </c>
      <c r="C20" s="64">
        <v>1142116463</v>
      </c>
      <c r="D20" s="64">
        <v>1905466495</v>
      </c>
      <c r="E20" s="61">
        <v>3500462804</v>
      </c>
      <c r="F20" s="64">
        <v>3366014919.636364</v>
      </c>
      <c r="G20" s="65">
        <f>SUM(C20:F20)</f>
        <v>9914060681.636364</v>
      </c>
    </row>
    <row r="21" spans="2:8" ht="12.75" customHeight="1">
      <c r="B21" s="63" t="s">
        <v>21</v>
      </c>
      <c r="C21" s="91" t="s">
        <v>66</v>
      </c>
      <c r="D21" s="91" t="s">
        <v>66</v>
      </c>
      <c r="E21" s="61">
        <v>1183550000</v>
      </c>
      <c r="F21" s="64">
        <v>240466569</v>
      </c>
      <c r="G21" s="65">
        <f>SUM(C21:F21)</f>
        <v>1424016569</v>
      </c>
      <c r="H21" s="70"/>
    </row>
    <row r="22" spans="2:8" ht="12.75" customHeight="1">
      <c r="B22" s="63" t="s">
        <v>22</v>
      </c>
      <c r="C22" s="64">
        <v>55073636</v>
      </c>
      <c r="D22" s="64">
        <v>9090910.09090909</v>
      </c>
      <c r="E22" s="83" t="s">
        <v>69</v>
      </c>
      <c r="F22" s="91" t="s">
        <v>66</v>
      </c>
      <c r="G22" s="65">
        <f>SUM(C22:F22)</f>
        <v>64164546.09090909</v>
      </c>
      <c r="H22" s="71"/>
    </row>
    <row r="23" spans="2:8" ht="12.75" customHeight="1">
      <c r="B23" s="72" t="s">
        <v>25</v>
      </c>
      <c r="C23" s="97" t="s">
        <v>66</v>
      </c>
      <c r="D23" s="97" t="s">
        <v>66</v>
      </c>
      <c r="E23" s="96" t="s">
        <v>66</v>
      </c>
      <c r="F23" s="73">
        <v>546727</v>
      </c>
      <c r="G23" s="65">
        <f>SUM(C23:F23)</f>
        <v>546727</v>
      </c>
      <c r="H23" s="74"/>
    </row>
    <row r="24" spans="2:8" ht="12.75" customHeight="1" thickBot="1">
      <c r="B24" s="66" t="s">
        <v>23</v>
      </c>
      <c r="C24" s="67">
        <f>SUM(C19:C23)</f>
        <v>4501994648</v>
      </c>
      <c r="D24" s="67">
        <f>SUM(D19:D23)</f>
        <v>5519238798.090909</v>
      </c>
      <c r="E24" s="67">
        <f>SUM(E19:E23)</f>
        <v>9738889211.818182</v>
      </c>
      <c r="F24" s="67">
        <f>SUM(F19:F23)</f>
        <v>9026453957.636364</v>
      </c>
      <c r="G24" s="68">
        <f>SUM(G19:G23)</f>
        <v>28786576615.545456</v>
      </c>
      <c r="H24" s="55"/>
    </row>
    <row r="25" spans="2:8" ht="12.75" customHeight="1">
      <c r="B25" s="141"/>
      <c r="C25" s="144"/>
      <c r="D25" s="144"/>
      <c r="E25" s="144"/>
      <c r="F25" s="144"/>
      <c r="G25" s="144"/>
      <c r="H25" s="55"/>
    </row>
    <row r="26" spans="2:8" ht="12.75" customHeight="1">
      <c r="B26" s="141"/>
      <c r="C26" s="144"/>
      <c r="D26" s="144"/>
      <c r="E26" s="144"/>
      <c r="F26" s="144"/>
      <c r="G26" s="144"/>
      <c r="H26" s="55"/>
    </row>
    <row r="28" spans="2:7" ht="12.75" customHeight="1" thickBot="1">
      <c r="B28" s="56" t="s">
        <v>26</v>
      </c>
      <c r="G28" s="77" t="s">
        <v>71</v>
      </c>
    </row>
    <row r="29" spans="2:7" ht="12.75" customHeight="1" thickBot="1">
      <c r="B29" s="57" t="s">
        <v>13</v>
      </c>
      <c r="C29" s="58" t="s">
        <v>14</v>
      </c>
      <c r="D29" s="58" t="s">
        <v>15</v>
      </c>
      <c r="E29" s="58" t="s">
        <v>16</v>
      </c>
      <c r="F29" s="58" t="s">
        <v>17</v>
      </c>
      <c r="G29" s="59" t="s">
        <v>18</v>
      </c>
    </row>
    <row r="30" spans="2:9" ht="12.75" customHeight="1">
      <c r="B30" s="60" t="s">
        <v>19</v>
      </c>
      <c r="C30" s="75">
        <v>6399067184.818182</v>
      </c>
      <c r="D30" s="61">
        <v>7335177571</v>
      </c>
      <c r="E30" s="61">
        <v>8060247863</v>
      </c>
      <c r="F30" s="106">
        <f>7918272067-14203637</f>
        <v>7904068430</v>
      </c>
      <c r="G30" s="37">
        <f aca="true" t="shared" si="0" ref="G30:G35">SUM(C30:F30)</f>
        <v>29698561048.818184</v>
      </c>
      <c r="H30" s="104"/>
      <c r="I30" s="105"/>
    </row>
    <row r="31" spans="2:9" ht="12.75" customHeight="1">
      <c r="B31" s="63" t="s">
        <v>20</v>
      </c>
      <c r="C31" s="26">
        <v>4225697134</v>
      </c>
      <c r="D31" s="64">
        <v>4594584375</v>
      </c>
      <c r="E31" s="61">
        <v>4742911991</v>
      </c>
      <c r="F31" s="107">
        <v>4799475591</v>
      </c>
      <c r="G31" s="76">
        <f t="shared" si="0"/>
        <v>18362669091</v>
      </c>
      <c r="H31" s="104"/>
      <c r="I31" s="55"/>
    </row>
    <row r="32" spans="2:9" ht="12.75" customHeight="1">
      <c r="B32" s="63" t="s">
        <v>21</v>
      </c>
      <c r="C32" s="26">
        <v>2365700382</v>
      </c>
      <c r="D32" s="64">
        <v>2610753142</v>
      </c>
      <c r="E32" s="61">
        <v>1840802980</v>
      </c>
      <c r="F32" s="64">
        <v>2051379708</v>
      </c>
      <c r="G32" s="76">
        <f t="shared" si="0"/>
        <v>8868636212</v>
      </c>
      <c r="H32" s="104"/>
      <c r="I32" s="105"/>
    </row>
    <row r="33" spans="2:8" ht="12.75" customHeight="1">
      <c r="B33" s="63" t="s">
        <v>22</v>
      </c>
      <c r="C33" s="98" t="s">
        <v>69</v>
      </c>
      <c r="D33" s="91" t="s">
        <v>66</v>
      </c>
      <c r="E33" s="83" t="s">
        <v>66</v>
      </c>
      <c r="F33" s="91">
        <v>9840000</v>
      </c>
      <c r="G33" s="99">
        <f t="shared" si="0"/>
        <v>9840000</v>
      </c>
      <c r="H33" s="104"/>
    </row>
    <row r="34" spans="2:8" ht="12.75" customHeight="1">
      <c r="B34" s="72" t="s">
        <v>25</v>
      </c>
      <c r="C34" s="98">
        <v>486328</v>
      </c>
      <c r="D34" s="91">
        <v>21113</v>
      </c>
      <c r="E34" s="83" t="s">
        <v>62</v>
      </c>
      <c r="F34" s="108">
        <v>-507441</v>
      </c>
      <c r="G34" s="99">
        <f t="shared" si="0"/>
        <v>0</v>
      </c>
      <c r="H34" s="71"/>
    </row>
    <row r="35" spans="2:8" ht="12.75" customHeight="1">
      <c r="B35" s="72" t="s">
        <v>41</v>
      </c>
      <c r="C35" s="100" t="s">
        <v>66</v>
      </c>
      <c r="D35" s="97">
        <v>11635668</v>
      </c>
      <c r="E35" s="96">
        <v>9095593</v>
      </c>
      <c r="F35" s="97">
        <v>14203637</v>
      </c>
      <c r="G35" s="99">
        <f t="shared" si="0"/>
        <v>34934898</v>
      </c>
      <c r="H35" s="74"/>
    </row>
    <row r="36" spans="2:8" ht="12.75" customHeight="1" thickBot="1">
      <c r="B36" s="66" t="s">
        <v>23</v>
      </c>
      <c r="C36" s="101">
        <f>SUM(C30:C35)</f>
        <v>12990951028.818182</v>
      </c>
      <c r="D36" s="94">
        <f>SUM(D30:D35)</f>
        <v>14552171869</v>
      </c>
      <c r="E36" s="94">
        <f>SUM(E30:E35)</f>
        <v>14653058427</v>
      </c>
      <c r="F36" s="94">
        <f>SUM(F30:F35)</f>
        <v>14778459925</v>
      </c>
      <c r="G36" s="102">
        <f>SUM(G30:G35)</f>
        <v>56974641249.818184</v>
      </c>
      <c r="H36" s="55"/>
    </row>
    <row r="37" spans="2:8" ht="12.75" customHeight="1">
      <c r="B37" s="141"/>
      <c r="C37" s="142"/>
      <c r="D37" s="143"/>
      <c r="E37" s="143"/>
      <c r="F37" s="143"/>
      <c r="G37" s="142"/>
      <c r="H37" s="55"/>
    </row>
    <row r="38" spans="2:8" ht="12.75" customHeight="1">
      <c r="B38" s="141"/>
      <c r="C38" s="142"/>
      <c r="D38" s="143"/>
      <c r="E38" s="143"/>
      <c r="F38" s="143"/>
      <c r="G38" s="142"/>
      <c r="H38" s="55"/>
    </row>
    <row r="39" spans="3:7" ht="12.75" customHeight="1">
      <c r="C39" s="77"/>
      <c r="D39" s="77"/>
      <c r="E39" s="77"/>
      <c r="F39" s="77"/>
      <c r="G39" s="77"/>
    </row>
    <row r="40" spans="2:8" ht="12.75" customHeight="1" thickBot="1">
      <c r="B40" s="56" t="s">
        <v>83</v>
      </c>
      <c r="G40" s="77" t="s">
        <v>71</v>
      </c>
      <c r="H40" s="52"/>
    </row>
    <row r="41" spans="2:7" ht="12.75" customHeight="1" thickBot="1">
      <c r="B41" s="57" t="s">
        <v>13</v>
      </c>
      <c r="C41" s="58" t="s">
        <v>14</v>
      </c>
      <c r="D41" s="58" t="s">
        <v>15</v>
      </c>
      <c r="E41" s="58" t="s">
        <v>16</v>
      </c>
      <c r="F41" s="58" t="s">
        <v>17</v>
      </c>
      <c r="G41" s="59" t="s">
        <v>18</v>
      </c>
    </row>
    <row r="42" spans="2:7" ht="12.75" customHeight="1">
      <c r="B42" s="60" t="s">
        <v>19</v>
      </c>
      <c r="C42" s="91">
        <v>9041999075</v>
      </c>
      <c r="D42" s="91" t="s">
        <v>66</v>
      </c>
      <c r="E42" s="91" t="s">
        <v>66</v>
      </c>
      <c r="F42" s="91" t="s">
        <v>66</v>
      </c>
      <c r="G42" s="37">
        <f aca="true" t="shared" si="1" ref="G42:G47">SUM(C42:F42)</f>
        <v>9041999075</v>
      </c>
    </row>
    <row r="43" spans="2:7" ht="12.75" customHeight="1">
      <c r="B43" s="63" t="s">
        <v>20</v>
      </c>
      <c r="C43" s="91">
        <v>4633806326</v>
      </c>
      <c r="D43" s="91" t="s">
        <v>66</v>
      </c>
      <c r="E43" s="91" t="s">
        <v>66</v>
      </c>
      <c r="F43" s="91" t="s">
        <v>66</v>
      </c>
      <c r="G43" s="76">
        <f t="shared" si="1"/>
        <v>4633806326</v>
      </c>
    </row>
    <row r="44" spans="2:7" ht="12.75" customHeight="1">
      <c r="B44" s="63" t="s">
        <v>21</v>
      </c>
      <c r="C44" s="91">
        <v>2071765023</v>
      </c>
      <c r="D44" s="91" t="s">
        <v>66</v>
      </c>
      <c r="E44" s="91" t="s">
        <v>66</v>
      </c>
      <c r="F44" s="91" t="s">
        <v>66</v>
      </c>
      <c r="G44" s="76">
        <f t="shared" si="1"/>
        <v>2071765023</v>
      </c>
    </row>
    <row r="45" spans="2:8" ht="12.75" customHeight="1">
      <c r="B45" s="63" t="s">
        <v>22</v>
      </c>
      <c r="C45" s="91">
        <v>461654</v>
      </c>
      <c r="D45" s="91" t="s">
        <v>66</v>
      </c>
      <c r="E45" s="91" t="s">
        <v>66</v>
      </c>
      <c r="F45" s="91" t="s">
        <v>66</v>
      </c>
      <c r="G45" s="99">
        <f t="shared" si="1"/>
        <v>461654</v>
      </c>
      <c r="H45" s="52"/>
    </row>
    <row r="46" spans="2:7" ht="12.75" customHeight="1">
      <c r="B46" s="72" t="s">
        <v>25</v>
      </c>
      <c r="C46" s="91" t="s">
        <v>66</v>
      </c>
      <c r="D46" s="91" t="s">
        <v>66</v>
      </c>
      <c r="E46" s="91" t="s">
        <v>66</v>
      </c>
      <c r="F46" s="91" t="s">
        <v>66</v>
      </c>
      <c r="G46" s="99">
        <f t="shared" si="1"/>
        <v>0</v>
      </c>
    </row>
    <row r="47" spans="2:7" ht="12.75" customHeight="1">
      <c r="B47" s="72" t="s">
        <v>41</v>
      </c>
      <c r="C47" s="91">
        <v>13890478</v>
      </c>
      <c r="D47" s="91" t="s">
        <v>66</v>
      </c>
      <c r="E47" s="91" t="s">
        <v>66</v>
      </c>
      <c r="F47" s="91" t="s">
        <v>66</v>
      </c>
      <c r="G47" s="99">
        <f t="shared" si="1"/>
        <v>13890478</v>
      </c>
    </row>
    <row r="48" spans="2:7" ht="12.75" customHeight="1" thickBot="1">
      <c r="B48" s="66" t="s">
        <v>23</v>
      </c>
      <c r="C48" s="101">
        <f>SUM(C42:C47)</f>
        <v>15761922556</v>
      </c>
      <c r="D48" s="94">
        <f>SUM(D42:D47)</f>
        <v>0</v>
      </c>
      <c r="E48" s="94">
        <f>SUM(E42:E47)</f>
        <v>0</v>
      </c>
      <c r="F48" s="94">
        <f>SUM(F42:F47)</f>
        <v>0</v>
      </c>
      <c r="G48" s="102">
        <f>SUM(G42:G47)</f>
        <v>15761922556</v>
      </c>
    </row>
  </sheetData>
  <mergeCells count="2">
    <mergeCell ref="B3:G3"/>
    <mergeCell ref="B4:G4"/>
  </mergeCells>
  <printOptions/>
  <pageMargins left="0.2362204724409449" right="0.2755905511811024" top="0.4330708661417323" bottom="0.984251968503937" header="0.2755905511811024" footer="0.5118110236220472"/>
  <pageSetup fitToHeight="1" fitToWidth="1" horizontalDpi="600" verticalDpi="600" orientation="portrait" paperSize="9" scale="99" r:id="rId1"/>
  <colBreaks count="1" manualBreakCount="1">
    <brk id="7" min="1" max="5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3"/>
  <sheetViews>
    <sheetView showGridLines="0" tabSelected="1" workbookViewId="0" topLeftCell="A10">
      <selection activeCell="G46" sqref="G46"/>
    </sheetView>
  </sheetViews>
  <sheetFormatPr defaultColWidth="8.88671875" defaultRowHeight="13.5"/>
  <cols>
    <col min="1" max="1" width="7.6640625" style="15" customWidth="1"/>
    <col min="2" max="2" width="8.4453125" style="55" customWidth="1"/>
    <col min="3" max="3" width="12.21484375" style="55" customWidth="1"/>
    <col min="4" max="4" width="12.88671875" style="55" customWidth="1"/>
    <col min="5" max="5" width="13.77734375" style="55" customWidth="1"/>
    <col min="6" max="7" width="12.77734375" style="55" customWidth="1"/>
    <col min="8" max="8" width="14.6640625" style="55" customWidth="1"/>
    <col min="9" max="9" width="9.6640625" style="55" customWidth="1"/>
    <col min="10" max="11" width="14.10546875" style="55" customWidth="1"/>
    <col min="12" max="12" width="14.4453125" style="55" customWidth="1"/>
    <col min="13" max="14" width="12.77734375" style="55" customWidth="1"/>
    <col min="15" max="15" width="11.77734375" style="15" customWidth="1"/>
    <col min="16" max="16384" width="8.88671875" style="15" customWidth="1"/>
  </cols>
  <sheetData>
    <row r="1" ht="12.75" customHeight="1"/>
    <row r="2" spans="2:14" ht="12.75" customHeight="1">
      <c r="B2" s="139"/>
      <c r="C2" s="139"/>
      <c r="D2" s="139"/>
      <c r="E2" s="230" t="s">
        <v>42</v>
      </c>
      <c r="F2" s="230"/>
      <c r="G2" s="139"/>
      <c r="H2" s="139"/>
      <c r="I2" s="139"/>
      <c r="J2" s="139"/>
      <c r="K2" s="139"/>
      <c r="L2" s="139"/>
      <c r="M2" s="54"/>
      <c r="N2" s="54"/>
    </row>
    <row r="3" spans="2:14" ht="12.75" customHeight="1">
      <c r="B3" s="140"/>
      <c r="C3" s="140"/>
      <c r="D3" s="140"/>
      <c r="E3" s="228" t="s">
        <v>43</v>
      </c>
      <c r="F3" s="228"/>
      <c r="G3" s="140"/>
      <c r="H3" s="140"/>
      <c r="I3" s="140"/>
      <c r="J3" s="140"/>
      <c r="K3" s="140"/>
      <c r="L3" s="140"/>
      <c r="M3" s="13"/>
      <c r="N3" s="13"/>
    </row>
    <row r="4" spans="2:14" ht="12.75" customHeight="1">
      <c r="B4" s="228"/>
      <c r="C4" s="228"/>
      <c r="D4" s="228"/>
      <c r="E4" s="228"/>
      <c r="F4" s="205"/>
      <c r="G4" s="205"/>
      <c r="H4" s="205"/>
      <c r="I4" s="205"/>
      <c r="J4" s="205"/>
      <c r="K4" s="205"/>
      <c r="L4" s="205"/>
      <c r="M4" s="16"/>
      <c r="N4" s="16"/>
    </row>
    <row r="6" spans="2:14" ht="14.25" customHeight="1" thickBot="1">
      <c r="B6" s="5"/>
      <c r="C6" s="5"/>
      <c r="D6" s="5"/>
      <c r="E6" s="5"/>
      <c r="H6" s="77" t="s">
        <v>71</v>
      </c>
      <c r="L6" s="77" t="s">
        <v>71</v>
      </c>
      <c r="M6" s="77"/>
      <c r="N6" s="77"/>
    </row>
    <row r="7" spans="2:14" ht="14.25" customHeight="1" thickBot="1">
      <c r="B7" s="57" t="s">
        <v>44</v>
      </c>
      <c r="C7" s="78" t="s">
        <v>45</v>
      </c>
      <c r="D7" s="79" t="s">
        <v>46</v>
      </c>
      <c r="E7" s="79" t="s">
        <v>47</v>
      </c>
      <c r="F7" s="80" t="s">
        <v>48</v>
      </c>
      <c r="G7" s="80" t="s">
        <v>49</v>
      </c>
      <c r="H7" s="59" t="s">
        <v>78</v>
      </c>
      <c r="M7" s="82"/>
      <c r="N7" s="82"/>
    </row>
    <row r="8" spans="2:15" ht="14.25" customHeight="1">
      <c r="B8" s="128" t="s">
        <v>53</v>
      </c>
      <c r="C8" s="129" t="s">
        <v>54</v>
      </c>
      <c r="D8" s="130">
        <v>4501994648</v>
      </c>
      <c r="E8" s="130">
        <v>5519238798</v>
      </c>
      <c r="F8" s="43">
        <f>9738889212-F9-F11</f>
        <v>8555339212</v>
      </c>
      <c r="G8" s="43">
        <f>9026453958-G10-G12</f>
        <v>8785987389</v>
      </c>
      <c r="H8" s="145">
        <f aca="true" t="shared" si="0" ref="H8:H17">SUM(D8:G8)</f>
        <v>27362560047</v>
      </c>
      <c r="M8" s="85"/>
      <c r="N8" s="86"/>
      <c r="O8" s="87"/>
    </row>
    <row r="9" spans="2:15" ht="14.25" customHeight="1">
      <c r="B9" s="232" t="s">
        <v>55</v>
      </c>
      <c r="C9" s="88" t="s">
        <v>56</v>
      </c>
      <c r="D9" s="89" t="s">
        <v>57</v>
      </c>
      <c r="E9" s="89" t="s">
        <v>57</v>
      </c>
      <c r="F9" s="83">
        <v>598000000</v>
      </c>
      <c r="G9" s="83" t="s">
        <v>57</v>
      </c>
      <c r="H9" s="146">
        <f t="shared" si="0"/>
        <v>598000000</v>
      </c>
      <c r="M9" s="85"/>
      <c r="N9" s="85"/>
      <c r="O9" s="87"/>
    </row>
    <row r="10" spans="2:15" ht="14.25" customHeight="1">
      <c r="B10" s="233"/>
      <c r="C10" s="88" t="s">
        <v>58</v>
      </c>
      <c r="D10" s="89" t="s">
        <v>57</v>
      </c>
      <c r="E10" s="89" t="s">
        <v>57</v>
      </c>
      <c r="F10" s="83" t="s">
        <v>57</v>
      </c>
      <c r="G10" s="83">
        <v>120010000</v>
      </c>
      <c r="H10" s="146">
        <f t="shared" si="0"/>
        <v>120010000</v>
      </c>
      <c r="M10" s="85"/>
      <c r="N10" s="85"/>
      <c r="O10" s="87"/>
    </row>
    <row r="11" spans="2:15" ht="14.25" customHeight="1">
      <c r="B11" s="232" t="s">
        <v>59</v>
      </c>
      <c r="C11" s="88" t="s">
        <v>56</v>
      </c>
      <c r="D11" s="89" t="s">
        <v>57</v>
      </c>
      <c r="E11" s="89" t="s">
        <v>57</v>
      </c>
      <c r="F11" s="83">
        <v>585550000</v>
      </c>
      <c r="G11" s="83" t="s">
        <v>57</v>
      </c>
      <c r="H11" s="146">
        <f t="shared" si="0"/>
        <v>585550000</v>
      </c>
      <c r="M11" s="85"/>
      <c r="N11" s="85"/>
      <c r="O11" s="87"/>
    </row>
    <row r="12" spans="2:15" ht="14.25" customHeight="1">
      <c r="B12" s="233"/>
      <c r="C12" s="88" t="s">
        <v>58</v>
      </c>
      <c r="D12" s="90" t="s">
        <v>57</v>
      </c>
      <c r="E12" s="90" t="s">
        <v>57</v>
      </c>
      <c r="F12" s="91" t="s">
        <v>57</v>
      </c>
      <c r="G12" s="91">
        <v>120456569</v>
      </c>
      <c r="H12" s="146">
        <f t="shared" si="0"/>
        <v>120456569</v>
      </c>
      <c r="M12" s="85"/>
      <c r="N12" s="85"/>
      <c r="O12" s="87"/>
    </row>
    <row r="13" spans="2:15" ht="14.25" customHeight="1">
      <c r="B13" s="232" t="s">
        <v>60</v>
      </c>
      <c r="C13" s="88" t="s">
        <v>56</v>
      </c>
      <c r="D13" s="90" t="s">
        <v>57</v>
      </c>
      <c r="E13" s="90" t="s">
        <v>57</v>
      </c>
      <c r="F13" s="91" t="s">
        <v>57</v>
      </c>
      <c r="G13" s="91" t="s">
        <v>57</v>
      </c>
      <c r="H13" s="146">
        <f t="shared" si="0"/>
        <v>0</v>
      </c>
      <c r="M13" s="85"/>
      <c r="N13" s="85"/>
      <c r="O13" s="87"/>
    </row>
    <row r="14" spans="2:15" ht="14.25" customHeight="1">
      <c r="B14" s="233"/>
      <c r="C14" s="88" t="s">
        <v>58</v>
      </c>
      <c r="D14" s="90" t="s">
        <v>57</v>
      </c>
      <c r="E14" s="90" t="s">
        <v>57</v>
      </c>
      <c r="F14" s="91" t="s">
        <v>57</v>
      </c>
      <c r="G14" s="91" t="s">
        <v>57</v>
      </c>
      <c r="H14" s="146">
        <f t="shared" si="0"/>
        <v>0</v>
      </c>
      <c r="M14" s="85"/>
      <c r="N14" s="85"/>
      <c r="O14" s="87"/>
    </row>
    <row r="15" spans="2:15" ht="14.25" customHeight="1">
      <c r="B15" s="232" t="s">
        <v>61</v>
      </c>
      <c r="C15" s="88" t="s">
        <v>56</v>
      </c>
      <c r="D15" s="90" t="s">
        <v>57</v>
      </c>
      <c r="E15" s="90" t="s">
        <v>57</v>
      </c>
      <c r="F15" s="91" t="s">
        <v>57</v>
      </c>
      <c r="G15" s="91" t="s">
        <v>57</v>
      </c>
      <c r="H15" s="146">
        <f t="shared" si="0"/>
        <v>0</v>
      </c>
      <c r="M15" s="85"/>
      <c r="N15" s="85"/>
      <c r="O15" s="87"/>
    </row>
    <row r="16" spans="2:15" ht="14.25" customHeight="1">
      <c r="B16" s="234"/>
      <c r="C16" s="195" t="s">
        <v>58</v>
      </c>
      <c r="D16" s="196" t="s">
        <v>57</v>
      </c>
      <c r="E16" s="196" t="s">
        <v>57</v>
      </c>
      <c r="F16" s="97" t="s">
        <v>57</v>
      </c>
      <c r="G16" s="97" t="s">
        <v>57</v>
      </c>
      <c r="H16" s="197">
        <f t="shared" si="0"/>
        <v>0</v>
      </c>
      <c r="M16" s="85"/>
      <c r="N16" s="85"/>
      <c r="O16" s="87"/>
    </row>
    <row r="17" spans="2:15" ht="14.25" customHeight="1" thickBot="1">
      <c r="B17" s="198" t="s">
        <v>254</v>
      </c>
      <c r="C17" s="131" t="s">
        <v>110</v>
      </c>
      <c r="D17" s="132" t="s">
        <v>57</v>
      </c>
      <c r="E17" s="132" t="s">
        <v>57</v>
      </c>
      <c r="F17" s="47" t="s">
        <v>57</v>
      </c>
      <c r="G17" s="47" t="s">
        <v>57</v>
      </c>
      <c r="H17" s="201">
        <f t="shared" si="0"/>
        <v>0</v>
      </c>
      <c r="M17" s="85"/>
      <c r="N17" s="85"/>
      <c r="O17" s="87"/>
    </row>
    <row r="18" spans="2:15" ht="14.25" customHeight="1">
      <c r="B18" s="135"/>
      <c r="C18" s="135"/>
      <c r="D18" s="136"/>
      <c r="E18" s="136"/>
      <c r="F18" s="137"/>
      <c r="G18" s="137"/>
      <c r="H18" s="137"/>
      <c r="M18" s="85"/>
      <c r="N18" s="85"/>
      <c r="O18" s="87"/>
    </row>
    <row r="19" spans="2:15" ht="14.25" customHeight="1" thickBot="1">
      <c r="B19" s="135"/>
      <c r="C19" s="135"/>
      <c r="D19" s="136"/>
      <c r="E19" s="136"/>
      <c r="F19" s="137"/>
      <c r="G19" s="137"/>
      <c r="H19" s="77" t="s">
        <v>71</v>
      </c>
      <c r="I19" s="138"/>
      <c r="J19" s="138"/>
      <c r="K19" s="138"/>
      <c r="L19" s="137"/>
      <c r="M19" s="85"/>
      <c r="N19" s="85"/>
      <c r="O19" s="87"/>
    </row>
    <row r="20" spans="2:15" ht="14.25" customHeight="1" thickBot="1">
      <c r="B20" s="57" t="s">
        <v>44</v>
      </c>
      <c r="C20" s="78" t="s">
        <v>45</v>
      </c>
      <c r="D20" s="80" t="s">
        <v>50</v>
      </c>
      <c r="E20" s="81" t="s">
        <v>51</v>
      </c>
      <c r="F20" s="81" t="s">
        <v>52</v>
      </c>
      <c r="G20" s="81" t="s">
        <v>65</v>
      </c>
      <c r="H20" s="59" t="s">
        <v>72</v>
      </c>
      <c r="I20" s="138"/>
      <c r="J20" s="138"/>
      <c r="K20" s="138"/>
      <c r="L20" s="137"/>
      <c r="M20" s="85"/>
      <c r="N20" s="85"/>
      <c r="O20" s="87"/>
    </row>
    <row r="21" spans="2:15" ht="14.25" customHeight="1">
      <c r="B21" s="128" t="s">
        <v>53</v>
      </c>
      <c r="C21" s="129" t="s">
        <v>54</v>
      </c>
      <c r="D21" s="43">
        <v>10625250646.818182</v>
      </c>
      <c r="E21" s="42">
        <v>11941418727</v>
      </c>
      <c r="F21" s="42">
        <v>12812255447</v>
      </c>
      <c r="G21" s="103">
        <v>12727080217</v>
      </c>
      <c r="H21" s="145">
        <f aca="true" t="shared" si="1" ref="H21:H30">SUM(D21:G21)</f>
        <v>48106005037.818184</v>
      </c>
      <c r="I21" s="138"/>
      <c r="J21" s="138"/>
      <c r="K21" s="138"/>
      <c r="L21" s="137"/>
      <c r="M21" s="85"/>
      <c r="N21" s="85"/>
      <c r="O21" s="87"/>
    </row>
    <row r="22" spans="2:15" ht="14.25" customHeight="1">
      <c r="B22" s="232" t="s">
        <v>55</v>
      </c>
      <c r="C22" s="88" t="s">
        <v>56</v>
      </c>
      <c r="D22" s="83" t="s">
        <v>57</v>
      </c>
      <c r="E22" s="84" t="s">
        <v>27</v>
      </c>
      <c r="F22" s="84" t="s">
        <v>27</v>
      </c>
      <c r="G22" s="84" t="s">
        <v>62</v>
      </c>
      <c r="H22" s="146">
        <f t="shared" si="1"/>
        <v>0</v>
      </c>
      <c r="I22" s="138"/>
      <c r="J22" s="138"/>
      <c r="K22" s="138"/>
      <c r="L22" s="137"/>
      <c r="M22" s="85"/>
      <c r="N22" s="85"/>
      <c r="O22" s="87"/>
    </row>
    <row r="23" spans="2:15" ht="14.25" customHeight="1">
      <c r="B23" s="233"/>
      <c r="C23" s="88" t="s">
        <v>58</v>
      </c>
      <c r="D23" s="83">
        <v>1990698609</v>
      </c>
      <c r="E23" s="84">
        <v>1934280528.6999998</v>
      </c>
      <c r="F23" s="84">
        <v>1608225067</v>
      </c>
      <c r="G23" s="84">
        <v>2084903116</v>
      </c>
      <c r="H23" s="146">
        <f t="shared" si="1"/>
        <v>7618107320.7</v>
      </c>
      <c r="I23" s="138"/>
      <c r="J23" s="138"/>
      <c r="K23" s="138"/>
      <c r="L23" s="137"/>
      <c r="M23" s="85"/>
      <c r="N23" s="85"/>
      <c r="O23" s="87"/>
    </row>
    <row r="24" spans="2:15" ht="14.25" customHeight="1">
      <c r="B24" s="232" t="s">
        <v>59</v>
      </c>
      <c r="C24" s="88" t="s">
        <v>56</v>
      </c>
      <c r="D24" s="83" t="s">
        <v>57</v>
      </c>
      <c r="E24" s="84">
        <v>95769425</v>
      </c>
      <c r="F24" s="84" t="s">
        <v>27</v>
      </c>
      <c r="G24" s="84"/>
      <c r="H24" s="146">
        <f t="shared" si="1"/>
        <v>95769425</v>
      </c>
      <c r="I24" s="138"/>
      <c r="J24" s="138"/>
      <c r="K24" s="138"/>
      <c r="L24" s="137"/>
      <c r="M24" s="85"/>
      <c r="N24" s="85"/>
      <c r="O24" s="87"/>
    </row>
    <row r="25" spans="2:15" ht="14.25" customHeight="1">
      <c r="B25" s="233"/>
      <c r="C25" s="88" t="s">
        <v>58</v>
      </c>
      <c r="D25" s="91">
        <v>217242273</v>
      </c>
      <c r="E25" s="84">
        <v>307942688.29999924</v>
      </c>
      <c r="F25" s="84">
        <v>232577913.2</v>
      </c>
      <c r="G25" s="84">
        <v>396351168</v>
      </c>
      <c r="H25" s="146">
        <f t="shared" si="1"/>
        <v>1154114042.4999993</v>
      </c>
      <c r="I25" s="138"/>
      <c r="J25" s="138"/>
      <c r="K25" s="138"/>
      <c r="L25" s="137"/>
      <c r="M25" s="85"/>
      <c r="N25" s="85"/>
      <c r="O25" s="87"/>
    </row>
    <row r="26" spans="2:15" ht="14.25" customHeight="1">
      <c r="B26" s="232" t="s">
        <v>60</v>
      </c>
      <c r="C26" s="88" t="s">
        <v>56</v>
      </c>
      <c r="D26" s="91">
        <v>157759500</v>
      </c>
      <c r="E26" s="84">
        <v>154090500</v>
      </c>
      <c r="F26" s="84" t="s">
        <v>27</v>
      </c>
      <c r="G26" s="84">
        <v>-311850000</v>
      </c>
      <c r="H26" s="146">
        <f t="shared" si="1"/>
        <v>0</v>
      </c>
      <c r="I26" s="138"/>
      <c r="J26" s="138"/>
      <c r="K26" s="138"/>
      <c r="L26" s="137"/>
      <c r="M26" s="85"/>
      <c r="N26" s="85"/>
      <c r="O26" s="87"/>
    </row>
    <row r="27" spans="2:15" ht="14.25" customHeight="1">
      <c r="B27" s="233"/>
      <c r="C27" s="88" t="s">
        <v>58</v>
      </c>
      <c r="D27" s="91" t="s">
        <v>57</v>
      </c>
      <c r="E27" s="84" t="s">
        <v>27</v>
      </c>
      <c r="F27" s="84" t="s">
        <v>27</v>
      </c>
      <c r="G27" s="84" t="s">
        <v>66</v>
      </c>
      <c r="H27" s="146">
        <f t="shared" si="1"/>
        <v>0</v>
      </c>
      <c r="I27" s="138"/>
      <c r="J27" s="138"/>
      <c r="K27" s="138"/>
      <c r="L27" s="137"/>
      <c r="M27" s="85"/>
      <c r="N27" s="85"/>
      <c r="O27" s="87"/>
    </row>
    <row r="28" spans="2:15" ht="14.25" customHeight="1">
      <c r="B28" s="232" t="s">
        <v>61</v>
      </c>
      <c r="C28" s="88" t="s">
        <v>56</v>
      </c>
      <c r="D28" s="92">
        <v>0</v>
      </c>
      <c r="E28" s="93">
        <v>118670000</v>
      </c>
      <c r="F28" s="93" t="s">
        <v>27</v>
      </c>
      <c r="G28" s="93">
        <v>-118670000</v>
      </c>
      <c r="H28" s="146">
        <f t="shared" si="1"/>
        <v>0</v>
      </c>
      <c r="I28" s="138"/>
      <c r="J28" s="138"/>
      <c r="K28" s="138"/>
      <c r="L28" s="137"/>
      <c r="M28" s="85"/>
      <c r="N28" s="85"/>
      <c r="O28" s="87"/>
    </row>
    <row r="29" spans="2:15" ht="14.25" customHeight="1">
      <c r="B29" s="234"/>
      <c r="C29" s="195" t="s">
        <v>58</v>
      </c>
      <c r="D29" s="199" t="s">
        <v>57</v>
      </c>
      <c r="E29" s="200">
        <v>0</v>
      </c>
      <c r="F29" s="200" t="s">
        <v>27</v>
      </c>
      <c r="G29" s="200">
        <v>0</v>
      </c>
      <c r="H29" s="197">
        <f t="shared" si="1"/>
        <v>0</v>
      </c>
      <c r="I29" s="138"/>
      <c r="J29" s="138"/>
      <c r="K29" s="138"/>
      <c r="L29" s="137"/>
      <c r="M29" s="85"/>
      <c r="N29" s="85"/>
      <c r="O29" s="87"/>
    </row>
    <row r="30" spans="2:15" ht="14.25" customHeight="1" thickBot="1">
      <c r="B30" s="198" t="s">
        <v>254</v>
      </c>
      <c r="C30" s="131" t="s">
        <v>62</v>
      </c>
      <c r="D30" s="132" t="s">
        <v>57</v>
      </c>
      <c r="E30" s="132" t="s">
        <v>57</v>
      </c>
      <c r="F30" s="47" t="s">
        <v>57</v>
      </c>
      <c r="G30" s="47">
        <v>645424</v>
      </c>
      <c r="H30" s="201">
        <f t="shared" si="1"/>
        <v>645424</v>
      </c>
      <c r="I30" s="138"/>
      <c r="J30" s="138"/>
      <c r="K30" s="138"/>
      <c r="L30" s="137"/>
      <c r="M30" s="85"/>
      <c r="N30" s="85"/>
      <c r="O30" s="87"/>
    </row>
    <row r="31" spans="2:15" ht="14.25" customHeight="1">
      <c r="B31" s="135"/>
      <c r="C31" s="135"/>
      <c r="D31" s="138"/>
      <c r="E31" s="138"/>
      <c r="F31" s="138"/>
      <c r="G31" s="138"/>
      <c r="H31" s="137"/>
      <c r="I31" s="138"/>
      <c r="J31" s="138"/>
      <c r="K31" s="138"/>
      <c r="L31" s="137"/>
      <c r="M31" s="85"/>
      <c r="N31" s="85"/>
      <c r="O31" s="87"/>
    </row>
    <row r="32" spans="2:15" ht="14.25" customHeight="1" thickBot="1">
      <c r="B32" s="135"/>
      <c r="C32" s="135"/>
      <c r="D32" s="136"/>
      <c r="E32" s="136"/>
      <c r="F32" s="137"/>
      <c r="G32" s="137"/>
      <c r="H32" s="77" t="s">
        <v>71</v>
      </c>
      <c r="I32" s="138"/>
      <c r="J32" s="138"/>
      <c r="K32" s="138"/>
      <c r="L32" s="137"/>
      <c r="M32" s="85"/>
      <c r="N32" s="85"/>
      <c r="O32" s="87"/>
    </row>
    <row r="33" spans="2:14" ht="14.25" customHeight="1" thickBot="1">
      <c r="B33" s="57" t="s">
        <v>44</v>
      </c>
      <c r="C33" s="78" t="s">
        <v>45</v>
      </c>
      <c r="D33" s="79" t="s">
        <v>73</v>
      </c>
      <c r="E33" s="79" t="s">
        <v>74</v>
      </c>
      <c r="F33" s="80" t="s">
        <v>75</v>
      </c>
      <c r="G33" s="80" t="s">
        <v>76</v>
      </c>
      <c r="H33" s="59" t="s">
        <v>77</v>
      </c>
      <c r="M33" s="82"/>
      <c r="N33" s="82"/>
    </row>
    <row r="34" spans="2:15" ht="14.25" customHeight="1">
      <c r="B34" s="128" t="s">
        <v>53</v>
      </c>
      <c r="C34" s="129" t="s">
        <v>54</v>
      </c>
      <c r="D34" s="130">
        <v>13690157533</v>
      </c>
      <c r="E34" s="89" t="s">
        <v>57</v>
      </c>
      <c r="F34" s="89" t="s">
        <v>57</v>
      </c>
      <c r="G34" s="89" t="s">
        <v>57</v>
      </c>
      <c r="H34" s="145">
        <f>SUM(D34:G34)</f>
        <v>13690157533</v>
      </c>
      <c r="M34" s="85"/>
      <c r="N34" s="86"/>
      <c r="O34" s="87"/>
    </row>
    <row r="35" spans="2:15" ht="14.25" customHeight="1">
      <c r="B35" s="232" t="s">
        <v>55</v>
      </c>
      <c r="C35" s="88" t="s">
        <v>56</v>
      </c>
      <c r="D35" s="89" t="s">
        <v>57</v>
      </c>
      <c r="E35" s="89" t="s">
        <v>57</v>
      </c>
      <c r="F35" s="89" t="s">
        <v>57</v>
      </c>
      <c r="G35" s="89" t="s">
        <v>57</v>
      </c>
      <c r="H35" s="146">
        <f>SUM(D35:G35)</f>
        <v>0</v>
      </c>
      <c r="M35" s="85"/>
      <c r="N35" s="85"/>
      <c r="O35" s="87"/>
    </row>
    <row r="36" spans="2:15" ht="14.25" customHeight="1">
      <c r="B36" s="233"/>
      <c r="C36" s="88" t="s">
        <v>58</v>
      </c>
      <c r="D36" s="89">
        <v>1586993583</v>
      </c>
      <c r="E36" s="89" t="s">
        <v>57</v>
      </c>
      <c r="F36" s="89" t="s">
        <v>57</v>
      </c>
      <c r="G36" s="89" t="s">
        <v>57</v>
      </c>
      <c r="H36" s="146">
        <f aca="true" t="shared" si="2" ref="H36:H42">SUM(D36:G36)</f>
        <v>1586993583</v>
      </c>
      <c r="M36" s="85"/>
      <c r="N36" s="85"/>
      <c r="O36" s="87"/>
    </row>
    <row r="37" spans="2:15" ht="14.25" customHeight="1">
      <c r="B37" s="232" t="s">
        <v>59</v>
      </c>
      <c r="C37" s="88" t="s">
        <v>56</v>
      </c>
      <c r="D37" s="89" t="s">
        <v>57</v>
      </c>
      <c r="E37" s="89" t="s">
        <v>57</v>
      </c>
      <c r="F37" s="89" t="s">
        <v>57</v>
      </c>
      <c r="G37" s="89" t="s">
        <v>57</v>
      </c>
      <c r="H37" s="146">
        <f t="shared" si="2"/>
        <v>0</v>
      </c>
      <c r="M37" s="85"/>
      <c r="N37" s="85"/>
      <c r="O37" s="87"/>
    </row>
    <row r="38" spans="2:15" ht="14.25" customHeight="1">
      <c r="B38" s="233"/>
      <c r="C38" s="88" t="s">
        <v>58</v>
      </c>
      <c r="D38" s="90">
        <v>287685871.525</v>
      </c>
      <c r="E38" s="90" t="s">
        <v>57</v>
      </c>
      <c r="F38" s="89" t="s">
        <v>57</v>
      </c>
      <c r="G38" s="89" t="s">
        <v>57</v>
      </c>
      <c r="H38" s="146">
        <f t="shared" si="2"/>
        <v>287685871.525</v>
      </c>
      <c r="M38" s="85"/>
      <c r="N38" s="85"/>
      <c r="O38" s="87"/>
    </row>
    <row r="39" spans="2:15" ht="14.25" customHeight="1">
      <c r="B39" s="232" t="s">
        <v>60</v>
      </c>
      <c r="C39" s="88" t="s">
        <v>56</v>
      </c>
      <c r="D39" s="90">
        <v>14524521</v>
      </c>
      <c r="E39" s="90" t="s">
        <v>57</v>
      </c>
      <c r="F39" s="89" t="s">
        <v>57</v>
      </c>
      <c r="G39" s="89" t="s">
        <v>57</v>
      </c>
      <c r="H39" s="146">
        <f t="shared" si="2"/>
        <v>14524521</v>
      </c>
      <c r="M39" s="85"/>
      <c r="N39" s="85"/>
      <c r="O39" s="87"/>
    </row>
    <row r="40" spans="2:15" ht="14.25" customHeight="1">
      <c r="B40" s="233"/>
      <c r="C40" s="88" t="s">
        <v>58</v>
      </c>
      <c r="D40" s="90">
        <v>182561049</v>
      </c>
      <c r="E40" s="90" t="s">
        <v>57</v>
      </c>
      <c r="F40" s="91" t="s">
        <v>57</v>
      </c>
      <c r="G40" s="91" t="s">
        <v>57</v>
      </c>
      <c r="H40" s="146">
        <f t="shared" si="2"/>
        <v>182561049</v>
      </c>
      <c r="M40" s="85"/>
      <c r="N40" s="85"/>
      <c r="O40" s="87"/>
    </row>
    <row r="41" spans="2:15" ht="14.25" customHeight="1">
      <c r="B41" s="232" t="s">
        <v>61</v>
      </c>
      <c r="C41" s="88" t="s">
        <v>56</v>
      </c>
      <c r="D41" s="90" t="s">
        <v>57</v>
      </c>
      <c r="E41" s="90" t="s">
        <v>57</v>
      </c>
      <c r="F41" s="91" t="s">
        <v>57</v>
      </c>
      <c r="G41" s="91" t="s">
        <v>57</v>
      </c>
      <c r="H41" s="146">
        <f t="shared" si="2"/>
        <v>0</v>
      </c>
      <c r="M41" s="85"/>
      <c r="N41" s="85"/>
      <c r="O41" s="87"/>
    </row>
    <row r="42" spans="2:15" ht="14.25" customHeight="1">
      <c r="B42" s="234"/>
      <c r="C42" s="195" t="s">
        <v>58</v>
      </c>
      <c r="D42" s="196" t="s">
        <v>57</v>
      </c>
      <c r="E42" s="196" t="s">
        <v>57</v>
      </c>
      <c r="F42" s="97" t="s">
        <v>57</v>
      </c>
      <c r="G42" s="97" t="s">
        <v>57</v>
      </c>
      <c r="H42" s="197">
        <f t="shared" si="2"/>
        <v>0</v>
      </c>
      <c r="M42" s="85"/>
      <c r="N42" s="85"/>
      <c r="O42" s="87"/>
    </row>
    <row r="43" spans="2:8" ht="14.25" customHeight="1" thickBot="1">
      <c r="B43" s="198" t="s">
        <v>254</v>
      </c>
      <c r="C43" s="131" t="s">
        <v>62</v>
      </c>
      <c r="D43" s="132" t="s">
        <v>57</v>
      </c>
      <c r="E43" s="132" t="s">
        <v>57</v>
      </c>
      <c r="F43" s="47" t="s">
        <v>57</v>
      </c>
      <c r="G43" s="47" t="s">
        <v>57</v>
      </c>
      <c r="H43" s="201">
        <f>SUM(D43:G43)</f>
        <v>0</v>
      </c>
    </row>
  </sheetData>
  <mergeCells count="15">
    <mergeCell ref="E2:F2"/>
    <mergeCell ref="E3:F3"/>
    <mergeCell ref="B15:B16"/>
    <mergeCell ref="B13:B14"/>
    <mergeCell ref="B4:L4"/>
    <mergeCell ref="B11:B12"/>
    <mergeCell ref="B9:B10"/>
    <mergeCell ref="B35:B36"/>
    <mergeCell ref="B37:B38"/>
    <mergeCell ref="B39:B40"/>
    <mergeCell ref="B41:B42"/>
    <mergeCell ref="B22:B23"/>
    <mergeCell ref="B24:B25"/>
    <mergeCell ref="B26:B27"/>
    <mergeCell ref="B28:B29"/>
  </mergeCells>
  <printOptions/>
  <pageMargins left="0.2362204724409449" right="0.2755905511811024" top="0.4330708661417323" bottom="0.984251968503937" header="0.5118110236220472" footer="0.5118110236220472"/>
  <pageSetup fitToHeight="1" fitToWidth="1" horizontalDpi="600" verticalDpi="600" orientation="portrait" paperSize="9" scale="82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hklee</dc:creator>
  <cp:keywords/>
  <dc:description/>
  <cp:lastModifiedBy>이종은</cp:lastModifiedBy>
  <cp:lastPrinted>2004-04-29T06:32:12Z</cp:lastPrinted>
  <dcterms:created xsi:type="dcterms:W3CDTF">2003-04-22T01:25:52Z</dcterms:created>
  <dcterms:modified xsi:type="dcterms:W3CDTF">2004-07-12T04:53:36Z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1921130119</vt:i4>
  </property>
  <property fmtid="{D5CDD505-2E9C-101B-9397-08002B2CF9AE}" pid="3" name="_EmailSubject">
    <vt:lpwstr>웹젠 IR 사이트 수정 제안서</vt:lpwstr>
  </property>
  <property fmtid="{D5CDD505-2E9C-101B-9397-08002B2CF9AE}" pid="4" name="_AuthorEmail">
    <vt:lpwstr>jaypark@webzen.co.kr</vt:lpwstr>
  </property>
  <property fmtid="{D5CDD505-2E9C-101B-9397-08002B2CF9AE}" pid="5" name="_AuthorEmailDisplayName">
    <vt:lpwstr>박정원</vt:lpwstr>
  </property>
  <property fmtid="{D5CDD505-2E9C-101B-9397-08002B2CF9AE}" pid="6" name="_ReviewingToolsShownOnce">
    <vt:lpwstr/>
  </property>
</Properties>
</file>